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rutgersconnect.sharepoint.com/sites/AcademicPlanning-OIRAP/Shared Documents/Program Approval Process/T-AP Forms/Budget Template &amp; Edits Related/"/>
    </mc:Choice>
  </mc:AlternateContent>
  <xr:revisionPtr revIDLastSave="27" documentId="14_{65EA5D68-201E-452E-B426-7F2306458C9C}" xr6:coauthVersionLast="47" xr6:coauthVersionMax="47" xr10:uidLastSave="{38FF2E30-2AB9-4354-A485-28D2A5E4F489}"/>
  <bookViews>
    <workbookView xWindow="-120" yWindow="-120" windowWidth="29040" windowHeight="15720" tabRatio="879" xr2:uid="{00000000-000D-0000-FFFF-FFFF00000000}"/>
  </bookViews>
  <sheets>
    <sheet name="Cover Page" sheetId="7" r:id="rId1"/>
    <sheet name="Summary Page" sheetId="3" r:id="rId2"/>
    <sheet name=" Enrollment and T&amp;F Revenue" sheetId="2" r:id="rId3"/>
    <sheet name="Other Non-TF Revenues" sheetId="4" r:id="rId4"/>
    <sheet name="Total Compensation" sheetId="5" r:id="rId5"/>
    <sheet name="Additional Expenses" sheetId="8" r:id="rId6"/>
    <sheet name="Summary- Existing Resources" sheetId="10" r:id="rId7"/>
    <sheet name="T&amp;F Revenue Existing Resources" sheetId="9" r:id="rId8"/>
    <sheet name="Total Comp Existing Resources" sheetId="11" r:id="rId9"/>
    <sheet name="Assumptions" sheetId="13" r:id="rId10"/>
    <sheet name="Notes" sheetId="14" r:id="rId11"/>
    <sheet name="Non-Personnel Expenses" sheetId="6" state="hidden" r:id="rId12"/>
  </sheets>
  <definedNames>
    <definedName name="_xlnm.Print_Area" localSheetId="2">' Enrollment and T&amp;F Revenue'!$A$1:$G$120</definedName>
    <definedName name="_xlnm.Print_Area" localSheetId="5">'Additional Expenses'!$A$1:$H$28</definedName>
    <definedName name="_xlnm.Print_Area" localSheetId="3">'Other Non-TF Revenues'!$A$1:$G$54</definedName>
    <definedName name="_xlnm.Print_Area" localSheetId="6">'Summary- Existing Resources'!$A$1:$H$28</definedName>
    <definedName name="_xlnm.Print_Area" localSheetId="1">'Summary Page'!$A$1:$H$46</definedName>
    <definedName name="_xlnm.Print_Area" localSheetId="7">'T&amp;F Revenue Existing Resources'!$A$1:$G$123</definedName>
    <definedName name="_xlnm.Print_Area" localSheetId="8">'Total Comp Existing Resources'!$A$1:$P$133</definedName>
    <definedName name="_xlnm.Print_Area" localSheetId="4">'Total Compensation'!$A$1:$P$130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18" i="5" l="1"/>
  <c r="M118" i="5"/>
  <c r="N118" i="5"/>
  <c r="O118" i="5"/>
  <c r="P118" i="5"/>
  <c r="L119" i="5"/>
  <c r="M119" i="5"/>
  <c r="N119" i="5"/>
  <c r="O119" i="5"/>
  <c r="P119" i="5"/>
  <c r="L120" i="5"/>
  <c r="M120" i="5"/>
  <c r="N120" i="5"/>
  <c r="O120" i="5"/>
  <c r="P120" i="5"/>
  <c r="L121" i="5"/>
  <c r="M121" i="5"/>
  <c r="N121" i="5"/>
  <c r="O121" i="5"/>
  <c r="P121" i="5"/>
  <c r="L122" i="5"/>
  <c r="M122" i="5"/>
  <c r="N122" i="5"/>
  <c r="O122" i="5"/>
  <c r="P122" i="5"/>
  <c r="L123" i="5"/>
  <c r="M123" i="5"/>
  <c r="N123" i="5"/>
  <c r="O123" i="5"/>
  <c r="P123" i="5"/>
  <c r="L124" i="5"/>
  <c r="M124" i="5"/>
  <c r="N124" i="5"/>
  <c r="O124" i="5"/>
  <c r="P124" i="5"/>
  <c r="L125" i="5"/>
  <c r="M125" i="5"/>
  <c r="N125" i="5"/>
  <c r="O125" i="5"/>
  <c r="P125" i="5"/>
  <c r="L126" i="5"/>
  <c r="M126" i="5"/>
  <c r="N126" i="5"/>
  <c r="O126" i="5"/>
  <c r="P126" i="5"/>
  <c r="L100" i="5"/>
  <c r="M100" i="5"/>
  <c r="N100" i="5"/>
  <c r="O100" i="5"/>
  <c r="P100" i="5"/>
  <c r="L101" i="5"/>
  <c r="M101" i="5"/>
  <c r="N101" i="5"/>
  <c r="O101" i="5"/>
  <c r="P101" i="5"/>
  <c r="L102" i="5"/>
  <c r="M102" i="5"/>
  <c r="N102" i="5"/>
  <c r="O102" i="5"/>
  <c r="P102" i="5"/>
  <c r="L103" i="5"/>
  <c r="M103" i="5"/>
  <c r="N103" i="5"/>
  <c r="O103" i="5"/>
  <c r="P103" i="5"/>
  <c r="L104" i="5"/>
  <c r="M104" i="5"/>
  <c r="N104" i="5"/>
  <c r="O104" i="5"/>
  <c r="P104" i="5"/>
  <c r="L105" i="5"/>
  <c r="M105" i="5"/>
  <c r="N105" i="5"/>
  <c r="O105" i="5"/>
  <c r="P105" i="5"/>
  <c r="L106" i="5"/>
  <c r="M106" i="5"/>
  <c r="N106" i="5"/>
  <c r="O106" i="5"/>
  <c r="P106" i="5"/>
  <c r="L107" i="5"/>
  <c r="M107" i="5"/>
  <c r="N107" i="5"/>
  <c r="O107" i="5"/>
  <c r="P107" i="5"/>
  <c r="L98" i="5"/>
  <c r="L81" i="5"/>
  <c r="O81" i="5"/>
  <c r="P81" i="5"/>
  <c r="L82" i="5"/>
  <c r="M82" i="5"/>
  <c r="N82" i="5"/>
  <c r="O82" i="5"/>
  <c r="P82" i="5"/>
  <c r="L83" i="5"/>
  <c r="M83" i="5"/>
  <c r="N83" i="5"/>
  <c r="O83" i="5"/>
  <c r="P83" i="5"/>
  <c r="L84" i="5"/>
  <c r="M84" i="5"/>
  <c r="N84" i="5"/>
  <c r="O84" i="5"/>
  <c r="P84" i="5"/>
  <c r="L85" i="5"/>
  <c r="M85" i="5"/>
  <c r="N85" i="5"/>
  <c r="O85" i="5"/>
  <c r="P85" i="5"/>
  <c r="L86" i="5"/>
  <c r="M86" i="5"/>
  <c r="N86" i="5"/>
  <c r="O86" i="5"/>
  <c r="P86" i="5"/>
  <c r="L87" i="5"/>
  <c r="M87" i="5"/>
  <c r="N87" i="5"/>
  <c r="O87" i="5"/>
  <c r="P87" i="5"/>
  <c r="L88" i="5"/>
  <c r="M88" i="5"/>
  <c r="N88" i="5"/>
  <c r="O88" i="5"/>
  <c r="P88" i="5"/>
  <c r="L89" i="5"/>
  <c r="M89" i="5"/>
  <c r="N89" i="5"/>
  <c r="O89" i="5"/>
  <c r="P89" i="5"/>
  <c r="O80" i="5"/>
  <c r="N80" i="5"/>
  <c r="M80" i="5"/>
  <c r="O64" i="5"/>
  <c r="P64" i="5"/>
  <c r="L65" i="5"/>
  <c r="M65" i="5"/>
  <c r="N65" i="5"/>
  <c r="O65" i="5"/>
  <c r="P65" i="5"/>
  <c r="L66" i="5"/>
  <c r="M66" i="5"/>
  <c r="N66" i="5"/>
  <c r="O66" i="5"/>
  <c r="P66" i="5"/>
  <c r="L67" i="5"/>
  <c r="M67" i="5"/>
  <c r="N67" i="5"/>
  <c r="O67" i="5"/>
  <c r="P67" i="5"/>
  <c r="L68" i="5"/>
  <c r="M68" i="5"/>
  <c r="N68" i="5"/>
  <c r="O68" i="5"/>
  <c r="P68" i="5"/>
  <c r="L69" i="5"/>
  <c r="M69" i="5"/>
  <c r="N69" i="5"/>
  <c r="O69" i="5"/>
  <c r="P69" i="5"/>
  <c r="L70" i="5"/>
  <c r="M70" i="5"/>
  <c r="N70" i="5"/>
  <c r="O70" i="5"/>
  <c r="P70" i="5"/>
  <c r="L71" i="5"/>
  <c r="M71" i="5"/>
  <c r="N71" i="5"/>
  <c r="O71" i="5"/>
  <c r="P71" i="5"/>
  <c r="L47" i="5"/>
  <c r="M47" i="5"/>
  <c r="N47" i="5"/>
  <c r="O47" i="5"/>
  <c r="P47" i="5"/>
  <c r="L48" i="5"/>
  <c r="M48" i="5"/>
  <c r="N48" i="5"/>
  <c r="O48" i="5"/>
  <c r="P48" i="5"/>
  <c r="L49" i="5"/>
  <c r="M49" i="5"/>
  <c r="N49" i="5"/>
  <c r="O49" i="5"/>
  <c r="P49" i="5"/>
  <c r="L50" i="5"/>
  <c r="M50" i="5"/>
  <c r="N50" i="5"/>
  <c r="O50" i="5"/>
  <c r="P50" i="5"/>
  <c r="L51" i="5"/>
  <c r="M51" i="5"/>
  <c r="N51" i="5"/>
  <c r="O51" i="5"/>
  <c r="P51" i="5"/>
  <c r="L52" i="5"/>
  <c r="M52" i="5"/>
  <c r="N52" i="5"/>
  <c r="O52" i="5"/>
  <c r="P52" i="5"/>
  <c r="L53" i="5"/>
  <c r="M53" i="5"/>
  <c r="N53" i="5"/>
  <c r="O53" i="5"/>
  <c r="P53" i="5"/>
  <c r="N27" i="5"/>
  <c r="O27" i="5"/>
  <c r="L28" i="5"/>
  <c r="M28" i="5"/>
  <c r="N28" i="5"/>
  <c r="O28" i="5"/>
  <c r="P28" i="5"/>
  <c r="L29" i="5"/>
  <c r="M29" i="5"/>
  <c r="N29" i="5"/>
  <c r="O29" i="5"/>
  <c r="P29" i="5"/>
  <c r="L30" i="5"/>
  <c r="M30" i="5"/>
  <c r="N30" i="5"/>
  <c r="O30" i="5"/>
  <c r="P30" i="5"/>
  <c r="L31" i="5"/>
  <c r="M31" i="5"/>
  <c r="N31" i="5"/>
  <c r="O31" i="5"/>
  <c r="P31" i="5"/>
  <c r="L32" i="5"/>
  <c r="M32" i="5"/>
  <c r="N32" i="5"/>
  <c r="O32" i="5"/>
  <c r="P32" i="5"/>
  <c r="L33" i="5"/>
  <c r="M33" i="5"/>
  <c r="N33" i="5"/>
  <c r="O33" i="5"/>
  <c r="P33" i="5"/>
  <c r="L34" i="5"/>
  <c r="M34" i="5"/>
  <c r="N34" i="5"/>
  <c r="O34" i="5"/>
  <c r="P34" i="5"/>
  <c r="L25" i="5"/>
  <c r="L9" i="5"/>
  <c r="M9" i="5"/>
  <c r="N9" i="5"/>
  <c r="O9" i="5"/>
  <c r="P9" i="5"/>
  <c r="L10" i="5"/>
  <c r="M10" i="5"/>
  <c r="N10" i="5"/>
  <c r="O10" i="5"/>
  <c r="P10" i="5"/>
  <c r="L11" i="5"/>
  <c r="M11" i="5"/>
  <c r="N11" i="5"/>
  <c r="O11" i="5"/>
  <c r="P11" i="5"/>
  <c r="L12" i="5"/>
  <c r="M12" i="5"/>
  <c r="N12" i="5"/>
  <c r="O12" i="5"/>
  <c r="P12" i="5"/>
  <c r="L13" i="5"/>
  <c r="M13" i="5"/>
  <c r="N13" i="5"/>
  <c r="O13" i="5"/>
  <c r="P13" i="5"/>
  <c r="L14" i="5"/>
  <c r="M14" i="5"/>
  <c r="N14" i="5"/>
  <c r="O14" i="5"/>
  <c r="P14" i="5"/>
  <c r="L15" i="5"/>
  <c r="M15" i="5"/>
  <c r="N15" i="5"/>
  <c r="O15" i="5"/>
  <c r="P15" i="5"/>
  <c r="J114" i="5"/>
  <c r="J96" i="5"/>
  <c r="J78" i="5"/>
  <c r="J60" i="5"/>
  <c r="J42" i="5"/>
  <c r="J23" i="5"/>
  <c r="J4" i="5"/>
  <c r="J126" i="5"/>
  <c r="J117" i="5"/>
  <c r="L117" i="5" s="1"/>
  <c r="J118" i="5"/>
  <c r="J119" i="5"/>
  <c r="J120" i="5"/>
  <c r="J121" i="5"/>
  <c r="J122" i="5"/>
  <c r="J123" i="5"/>
  <c r="J124" i="5"/>
  <c r="J125" i="5"/>
  <c r="J116" i="5"/>
  <c r="P116" i="5" s="1"/>
  <c r="J99" i="5"/>
  <c r="L99" i="5" s="1"/>
  <c r="J100" i="5"/>
  <c r="J101" i="5"/>
  <c r="J102" i="5"/>
  <c r="J103" i="5"/>
  <c r="J104" i="5"/>
  <c r="J105" i="5"/>
  <c r="J106" i="5"/>
  <c r="J107" i="5"/>
  <c r="J98" i="5"/>
  <c r="O98" i="5" s="1"/>
  <c r="J81" i="5"/>
  <c r="M81" i="5" s="1"/>
  <c r="J82" i="5"/>
  <c r="J83" i="5"/>
  <c r="J84" i="5"/>
  <c r="J85" i="5"/>
  <c r="J86" i="5"/>
  <c r="J87" i="5"/>
  <c r="J88" i="5"/>
  <c r="J89" i="5"/>
  <c r="J80" i="5"/>
  <c r="P80" i="5" s="1"/>
  <c r="J63" i="5"/>
  <c r="L63" i="5" s="1"/>
  <c r="J64" i="5"/>
  <c r="M64" i="5" s="1"/>
  <c r="J65" i="5"/>
  <c r="J66" i="5"/>
  <c r="J67" i="5"/>
  <c r="J68" i="5"/>
  <c r="J69" i="5"/>
  <c r="J70" i="5"/>
  <c r="J71" i="5"/>
  <c r="J62" i="5"/>
  <c r="M62" i="5" s="1"/>
  <c r="J45" i="5"/>
  <c r="L45" i="5" s="1"/>
  <c r="J46" i="5"/>
  <c r="N46" i="5" s="1"/>
  <c r="J47" i="5"/>
  <c r="J48" i="5"/>
  <c r="J49" i="5"/>
  <c r="J50" i="5"/>
  <c r="J51" i="5"/>
  <c r="J52" i="5"/>
  <c r="J53" i="5"/>
  <c r="J44" i="5"/>
  <c r="M44" i="5" s="1"/>
  <c r="J26" i="5"/>
  <c r="L26" i="5" s="1"/>
  <c r="J27" i="5"/>
  <c r="P27" i="5" s="1"/>
  <c r="J28" i="5"/>
  <c r="J29" i="5"/>
  <c r="J30" i="5"/>
  <c r="J31" i="5"/>
  <c r="J32" i="5"/>
  <c r="J33" i="5"/>
  <c r="J34" i="5"/>
  <c r="J25" i="5"/>
  <c r="P25" i="5" s="1"/>
  <c r="J7" i="5"/>
  <c r="N7" i="5" s="1"/>
  <c r="J8" i="5"/>
  <c r="L8" i="5" s="1"/>
  <c r="J9" i="5"/>
  <c r="J10" i="5"/>
  <c r="J11" i="5"/>
  <c r="J12" i="5"/>
  <c r="J13" i="5"/>
  <c r="J14" i="5"/>
  <c r="J15" i="5"/>
  <c r="J6" i="5"/>
  <c r="P6" i="5" s="1"/>
  <c r="M6" i="5" l="1"/>
  <c r="O7" i="5"/>
  <c r="M7" i="5"/>
  <c r="L7" i="5"/>
  <c r="P7" i="5"/>
  <c r="L116" i="5"/>
  <c r="M116" i="5"/>
  <c r="M99" i="5"/>
  <c r="P99" i="5"/>
  <c r="O99" i="5"/>
  <c r="N99" i="5"/>
  <c r="N81" i="5"/>
  <c r="L80" i="5"/>
  <c r="N64" i="5"/>
  <c r="L64" i="5"/>
  <c r="L46" i="5"/>
  <c r="M46" i="5"/>
  <c r="P44" i="5"/>
  <c r="P46" i="5"/>
  <c r="O46" i="5"/>
  <c r="L27" i="5"/>
  <c r="P26" i="5"/>
  <c r="O26" i="5"/>
  <c r="N26" i="5"/>
  <c r="M27" i="5"/>
  <c r="M26" i="5"/>
  <c r="M25" i="5"/>
  <c r="N25" i="5"/>
  <c r="O25" i="5"/>
  <c r="N6" i="5"/>
  <c r="O6" i="5"/>
  <c r="P8" i="5"/>
  <c r="N8" i="5"/>
  <c r="O8" i="5"/>
  <c r="M8" i="5"/>
  <c r="N116" i="5"/>
  <c r="P117" i="5"/>
  <c r="O116" i="5"/>
  <c r="O117" i="5"/>
  <c r="N117" i="5"/>
  <c r="M117" i="5"/>
  <c r="M98" i="5"/>
  <c r="P98" i="5"/>
  <c r="N98" i="5"/>
  <c r="N62" i="5"/>
  <c r="O62" i="5"/>
  <c r="P63" i="5"/>
  <c r="O63" i="5"/>
  <c r="N63" i="5"/>
  <c r="L62" i="5"/>
  <c r="M63" i="5"/>
  <c r="P62" i="5"/>
  <c r="N44" i="5"/>
  <c r="O44" i="5"/>
  <c r="P45" i="5"/>
  <c r="O45" i="5"/>
  <c r="N45" i="5"/>
  <c r="L44" i="5"/>
  <c r="M45" i="5"/>
  <c r="D23" i="13"/>
  <c r="E23" i="13"/>
  <c r="F23" i="13"/>
  <c r="G23" i="13"/>
  <c r="D24" i="13"/>
  <c r="E24" i="13"/>
  <c r="F24" i="13"/>
  <c r="G24" i="13"/>
  <c r="D25" i="13"/>
  <c r="E25" i="13"/>
  <c r="F25" i="13"/>
  <c r="G25" i="13"/>
  <c r="E22" i="13"/>
  <c r="F22" i="13"/>
  <c r="G22" i="13"/>
  <c r="D22" i="13"/>
  <c r="D10" i="13"/>
  <c r="E10" i="13"/>
  <c r="F10" i="13"/>
  <c r="G10" i="13"/>
  <c r="D11" i="13"/>
  <c r="E11" i="13"/>
  <c r="F11" i="13"/>
  <c r="G11" i="13"/>
  <c r="D12" i="13"/>
  <c r="E12" i="13"/>
  <c r="F12" i="13"/>
  <c r="G12" i="13"/>
  <c r="E9" i="13"/>
  <c r="F9" i="13"/>
  <c r="G9" i="13"/>
  <c r="D9" i="13"/>
  <c r="B45" i="11"/>
  <c r="C45" i="11"/>
  <c r="D45" i="11"/>
  <c r="E45" i="11"/>
  <c r="F45" i="11"/>
  <c r="G45" i="11"/>
  <c r="H45" i="11"/>
  <c r="I45" i="11"/>
  <c r="K45" i="11"/>
  <c r="B46" i="11"/>
  <c r="C46" i="11"/>
  <c r="D46" i="11"/>
  <c r="E46" i="11"/>
  <c r="F46" i="11"/>
  <c r="G46" i="11"/>
  <c r="H46" i="11"/>
  <c r="I46" i="11"/>
  <c r="J46" i="11"/>
  <c r="K46" i="11"/>
  <c r="L46" i="11"/>
  <c r="M46" i="11"/>
  <c r="N46" i="11"/>
  <c r="O46" i="11"/>
  <c r="P46" i="11"/>
  <c r="B47" i="11"/>
  <c r="C47" i="11"/>
  <c r="D47" i="11"/>
  <c r="E47" i="11"/>
  <c r="F47" i="11"/>
  <c r="G47" i="11"/>
  <c r="H47" i="11"/>
  <c r="I47" i="11"/>
  <c r="K47" i="11"/>
  <c r="B48" i="11"/>
  <c r="C48" i="11"/>
  <c r="D48" i="11"/>
  <c r="E48" i="11"/>
  <c r="F48" i="11"/>
  <c r="G48" i="11"/>
  <c r="H48" i="11"/>
  <c r="I48" i="11"/>
  <c r="J48" i="11"/>
  <c r="K48" i="11"/>
  <c r="L48" i="11"/>
  <c r="M48" i="11"/>
  <c r="N48" i="11"/>
  <c r="O48" i="11"/>
  <c r="P48" i="11"/>
  <c r="B49" i="11"/>
  <c r="C49" i="11"/>
  <c r="D49" i="11"/>
  <c r="E49" i="11"/>
  <c r="F49" i="11"/>
  <c r="G49" i="11"/>
  <c r="H49" i="11"/>
  <c r="I49" i="11"/>
  <c r="J49" i="11"/>
  <c r="K49" i="11"/>
  <c r="L49" i="11"/>
  <c r="M49" i="11"/>
  <c r="N49" i="11"/>
  <c r="O49" i="11"/>
  <c r="P49" i="11"/>
  <c r="B50" i="11"/>
  <c r="C50" i="11"/>
  <c r="D50" i="11"/>
  <c r="E50" i="11"/>
  <c r="F50" i="11"/>
  <c r="G50" i="11"/>
  <c r="H50" i="11"/>
  <c r="I50" i="11"/>
  <c r="J50" i="11"/>
  <c r="K50" i="11"/>
  <c r="L50" i="11"/>
  <c r="M50" i="11"/>
  <c r="N50" i="11"/>
  <c r="O50" i="11"/>
  <c r="P50" i="11"/>
  <c r="B51" i="11"/>
  <c r="C51" i="11"/>
  <c r="D51" i="11"/>
  <c r="E51" i="11"/>
  <c r="F51" i="11"/>
  <c r="G51" i="11"/>
  <c r="H51" i="11"/>
  <c r="I51" i="11"/>
  <c r="J51" i="11"/>
  <c r="K51" i="11"/>
  <c r="L51" i="11"/>
  <c r="M51" i="11"/>
  <c r="N51" i="11"/>
  <c r="O51" i="11"/>
  <c r="P51" i="11"/>
  <c r="B52" i="11"/>
  <c r="C52" i="11"/>
  <c r="D52" i="11"/>
  <c r="E52" i="11"/>
  <c r="F52" i="11"/>
  <c r="G52" i="11"/>
  <c r="H52" i="11"/>
  <c r="I52" i="11"/>
  <c r="J52" i="11"/>
  <c r="K52" i="11"/>
  <c r="L52" i="11"/>
  <c r="M52" i="11"/>
  <c r="N52" i="11"/>
  <c r="O52" i="11"/>
  <c r="P52" i="11"/>
  <c r="B53" i="11"/>
  <c r="C53" i="11"/>
  <c r="D53" i="11"/>
  <c r="E53" i="11"/>
  <c r="F53" i="11"/>
  <c r="G53" i="11"/>
  <c r="H53" i="11"/>
  <c r="I53" i="11"/>
  <c r="J53" i="11"/>
  <c r="K53" i="11"/>
  <c r="L53" i="11"/>
  <c r="M53" i="11"/>
  <c r="N53" i="11"/>
  <c r="O53" i="11"/>
  <c r="P53" i="11"/>
  <c r="B54" i="11"/>
  <c r="C54" i="11"/>
  <c r="D54" i="11"/>
  <c r="E54" i="11"/>
  <c r="F54" i="11"/>
  <c r="G54" i="11"/>
  <c r="H54" i="11"/>
  <c r="I54" i="11"/>
  <c r="J54" i="11"/>
  <c r="K54" i="11"/>
  <c r="L54" i="11"/>
  <c r="M54" i="11"/>
  <c r="N54" i="11"/>
  <c r="O54" i="11"/>
  <c r="P54" i="11"/>
  <c r="B55" i="11"/>
  <c r="C55" i="11"/>
  <c r="D55" i="11"/>
  <c r="E55" i="11"/>
  <c r="F55" i="11"/>
  <c r="G55" i="11"/>
  <c r="H55" i="11"/>
  <c r="I55" i="11"/>
  <c r="J55" i="11"/>
  <c r="K55" i="11"/>
  <c r="L55" i="11"/>
  <c r="M55" i="11"/>
  <c r="N55" i="11"/>
  <c r="O55" i="11"/>
  <c r="P55" i="11"/>
  <c r="C44" i="11"/>
  <c r="D44" i="11"/>
  <c r="E44" i="11"/>
  <c r="F44" i="11"/>
  <c r="G44" i="11"/>
  <c r="H44" i="11"/>
  <c r="I44" i="11"/>
  <c r="J44" i="11"/>
  <c r="K44" i="11"/>
  <c r="L44" i="11"/>
  <c r="M44" i="11"/>
  <c r="N44" i="11"/>
  <c r="O44" i="11"/>
  <c r="P44" i="11"/>
  <c r="B44" i="11"/>
  <c r="B124" i="11"/>
  <c r="D124" i="11"/>
  <c r="E124" i="11"/>
  <c r="F124" i="11"/>
  <c r="G124" i="11"/>
  <c r="H124" i="11"/>
  <c r="I124" i="11"/>
  <c r="J124" i="11"/>
  <c r="K124" i="11"/>
  <c r="L124" i="11"/>
  <c r="M124" i="11"/>
  <c r="N124" i="11"/>
  <c r="O124" i="11"/>
  <c r="P124" i="11"/>
  <c r="B125" i="11"/>
  <c r="D125" i="11"/>
  <c r="E125" i="11"/>
  <c r="F125" i="11"/>
  <c r="G125" i="11"/>
  <c r="H125" i="11"/>
  <c r="I125" i="11"/>
  <c r="J125" i="11"/>
  <c r="K125" i="11"/>
  <c r="L125" i="11"/>
  <c r="M125" i="11"/>
  <c r="N125" i="11"/>
  <c r="O125" i="11"/>
  <c r="P125" i="11"/>
  <c r="B126" i="11"/>
  <c r="D126" i="11"/>
  <c r="E126" i="11"/>
  <c r="F126" i="11"/>
  <c r="G126" i="11"/>
  <c r="H126" i="11"/>
  <c r="I126" i="11"/>
  <c r="J126" i="11"/>
  <c r="K126" i="11"/>
  <c r="L126" i="11"/>
  <c r="M126" i="11"/>
  <c r="N126" i="11"/>
  <c r="O126" i="11"/>
  <c r="P126" i="11"/>
  <c r="B127" i="11"/>
  <c r="D127" i="11"/>
  <c r="E127" i="11"/>
  <c r="F127" i="11"/>
  <c r="G127" i="11"/>
  <c r="H127" i="11"/>
  <c r="I127" i="11"/>
  <c r="J127" i="11"/>
  <c r="K127" i="11"/>
  <c r="L127" i="11"/>
  <c r="M127" i="11"/>
  <c r="N127" i="11"/>
  <c r="O127" i="11"/>
  <c r="P127" i="11"/>
  <c r="B128" i="11"/>
  <c r="D128" i="11"/>
  <c r="E128" i="11"/>
  <c r="F128" i="11"/>
  <c r="G128" i="11"/>
  <c r="H128" i="11"/>
  <c r="I128" i="11"/>
  <c r="J128" i="11"/>
  <c r="K128" i="11"/>
  <c r="L128" i="11"/>
  <c r="M128" i="11"/>
  <c r="N128" i="11"/>
  <c r="O128" i="11"/>
  <c r="P128" i="11"/>
  <c r="B104" i="11"/>
  <c r="D104" i="11"/>
  <c r="E104" i="11"/>
  <c r="F104" i="11"/>
  <c r="G104" i="11"/>
  <c r="H104" i="11"/>
  <c r="I104" i="11"/>
  <c r="J104" i="11"/>
  <c r="K104" i="11"/>
  <c r="L104" i="11"/>
  <c r="M104" i="11"/>
  <c r="N104" i="11"/>
  <c r="O104" i="11"/>
  <c r="P104" i="11"/>
  <c r="B105" i="11"/>
  <c r="D105" i="11"/>
  <c r="E105" i="11"/>
  <c r="F105" i="11"/>
  <c r="G105" i="11"/>
  <c r="H105" i="11"/>
  <c r="I105" i="11"/>
  <c r="J105" i="11"/>
  <c r="K105" i="11"/>
  <c r="L105" i="11"/>
  <c r="M105" i="11"/>
  <c r="N105" i="11"/>
  <c r="O105" i="11"/>
  <c r="P105" i="11"/>
  <c r="B106" i="11"/>
  <c r="D106" i="11"/>
  <c r="E106" i="11"/>
  <c r="F106" i="11"/>
  <c r="G106" i="11"/>
  <c r="H106" i="11"/>
  <c r="I106" i="11"/>
  <c r="J106" i="11"/>
  <c r="K106" i="11"/>
  <c r="L106" i="11"/>
  <c r="M106" i="11"/>
  <c r="N106" i="11"/>
  <c r="O106" i="11"/>
  <c r="P106" i="11"/>
  <c r="B107" i="11"/>
  <c r="D107" i="11"/>
  <c r="E107" i="11"/>
  <c r="F107" i="11"/>
  <c r="G107" i="11"/>
  <c r="H107" i="11"/>
  <c r="I107" i="11"/>
  <c r="J107" i="11"/>
  <c r="K107" i="11"/>
  <c r="L107" i="11"/>
  <c r="M107" i="11"/>
  <c r="N107" i="11"/>
  <c r="O107" i="11"/>
  <c r="P107" i="11"/>
  <c r="B108" i="11"/>
  <c r="D108" i="11"/>
  <c r="E108" i="11"/>
  <c r="F108" i="11"/>
  <c r="G108" i="11"/>
  <c r="H108" i="11"/>
  <c r="I108" i="11"/>
  <c r="J108" i="11"/>
  <c r="K108" i="11"/>
  <c r="L108" i="11"/>
  <c r="M108" i="11"/>
  <c r="N108" i="11"/>
  <c r="O108" i="11"/>
  <c r="P108" i="11"/>
  <c r="B109" i="11"/>
  <c r="D109" i="11"/>
  <c r="E109" i="11"/>
  <c r="F109" i="11"/>
  <c r="G109" i="11"/>
  <c r="H109" i="11"/>
  <c r="I109" i="11"/>
  <c r="J109" i="11"/>
  <c r="K109" i="11"/>
  <c r="L109" i="11"/>
  <c r="M109" i="11"/>
  <c r="N109" i="11"/>
  <c r="O109" i="11"/>
  <c r="P109" i="11"/>
  <c r="B110" i="11"/>
  <c r="D110" i="11"/>
  <c r="E110" i="11"/>
  <c r="F110" i="11"/>
  <c r="G110" i="11"/>
  <c r="H110" i="11"/>
  <c r="I110" i="11"/>
  <c r="J110" i="11"/>
  <c r="K110" i="11"/>
  <c r="L110" i="11"/>
  <c r="M110" i="11"/>
  <c r="N110" i="11"/>
  <c r="O110" i="11"/>
  <c r="P110" i="11"/>
  <c r="B86" i="11"/>
  <c r="D86" i="11"/>
  <c r="E86" i="11"/>
  <c r="F86" i="11"/>
  <c r="G86" i="11"/>
  <c r="H86" i="11"/>
  <c r="I86" i="11"/>
  <c r="J86" i="11"/>
  <c r="K86" i="11"/>
  <c r="L86" i="11"/>
  <c r="M86" i="11"/>
  <c r="N86" i="11"/>
  <c r="O86" i="11"/>
  <c r="P86" i="11"/>
  <c r="B87" i="11"/>
  <c r="D87" i="11"/>
  <c r="E87" i="11"/>
  <c r="F87" i="11"/>
  <c r="G87" i="11"/>
  <c r="H87" i="11"/>
  <c r="I87" i="11"/>
  <c r="J87" i="11"/>
  <c r="K87" i="11"/>
  <c r="L87" i="11"/>
  <c r="M87" i="11"/>
  <c r="N87" i="11"/>
  <c r="O87" i="11"/>
  <c r="P87" i="11"/>
  <c r="B88" i="11"/>
  <c r="D88" i="11"/>
  <c r="E88" i="11"/>
  <c r="F88" i="11"/>
  <c r="G88" i="11"/>
  <c r="H88" i="11"/>
  <c r="I88" i="11"/>
  <c r="J88" i="11"/>
  <c r="K88" i="11"/>
  <c r="L88" i="11"/>
  <c r="M88" i="11"/>
  <c r="N88" i="11"/>
  <c r="O88" i="11"/>
  <c r="P88" i="11"/>
  <c r="B89" i="11"/>
  <c r="D89" i="11"/>
  <c r="E89" i="11"/>
  <c r="F89" i="11"/>
  <c r="G89" i="11"/>
  <c r="H89" i="11"/>
  <c r="I89" i="11"/>
  <c r="J89" i="11"/>
  <c r="K89" i="11"/>
  <c r="L89" i="11"/>
  <c r="M89" i="11"/>
  <c r="N89" i="11"/>
  <c r="O89" i="11"/>
  <c r="P89" i="11"/>
  <c r="B90" i="11"/>
  <c r="D90" i="11"/>
  <c r="E90" i="11"/>
  <c r="F90" i="11"/>
  <c r="G90" i="11"/>
  <c r="H90" i="11"/>
  <c r="I90" i="11"/>
  <c r="J90" i="11"/>
  <c r="K90" i="11"/>
  <c r="L90" i="11"/>
  <c r="M90" i="11"/>
  <c r="N90" i="11"/>
  <c r="O90" i="11"/>
  <c r="P90" i="11"/>
  <c r="B68" i="11"/>
  <c r="D68" i="11"/>
  <c r="E68" i="11"/>
  <c r="F68" i="11"/>
  <c r="G68" i="11"/>
  <c r="H68" i="11"/>
  <c r="I68" i="11"/>
  <c r="J68" i="11"/>
  <c r="K68" i="11"/>
  <c r="L68" i="11"/>
  <c r="M68" i="11"/>
  <c r="N68" i="11"/>
  <c r="O68" i="11"/>
  <c r="P68" i="11"/>
  <c r="B69" i="11"/>
  <c r="D69" i="11"/>
  <c r="E69" i="11"/>
  <c r="F69" i="11"/>
  <c r="G69" i="11"/>
  <c r="H69" i="11"/>
  <c r="I69" i="11"/>
  <c r="J69" i="11"/>
  <c r="K69" i="11"/>
  <c r="L69" i="11"/>
  <c r="M69" i="11"/>
  <c r="N69" i="11"/>
  <c r="O69" i="11"/>
  <c r="P69" i="11"/>
  <c r="B70" i="11"/>
  <c r="D70" i="11"/>
  <c r="E70" i="11"/>
  <c r="F70" i="11"/>
  <c r="G70" i="11"/>
  <c r="H70" i="11"/>
  <c r="I70" i="11"/>
  <c r="J70" i="11"/>
  <c r="K70" i="11"/>
  <c r="L70" i="11"/>
  <c r="M70" i="11"/>
  <c r="N70" i="11"/>
  <c r="O70" i="11"/>
  <c r="P70" i="11"/>
  <c r="B71" i="11"/>
  <c r="D71" i="11"/>
  <c r="E71" i="11"/>
  <c r="F71" i="11"/>
  <c r="G71" i="11"/>
  <c r="H71" i="11"/>
  <c r="I71" i="11"/>
  <c r="J71" i="11"/>
  <c r="K71" i="11"/>
  <c r="L71" i="11"/>
  <c r="M71" i="11"/>
  <c r="N71" i="11"/>
  <c r="O71" i="11"/>
  <c r="P71" i="11"/>
  <c r="B72" i="11"/>
  <c r="D72" i="11"/>
  <c r="E72" i="11"/>
  <c r="F72" i="11"/>
  <c r="G72" i="11"/>
  <c r="H72" i="11"/>
  <c r="I72" i="11"/>
  <c r="J72" i="11"/>
  <c r="K72" i="11"/>
  <c r="L72" i="11"/>
  <c r="M72" i="11"/>
  <c r="N72" i="11"/>
  <c r="O72" i="11"/>
  <c r="P72" i="11"/>
  <c r="B30" i="11"/>
  <c r="B31" i="11"/>
  <c r="B32" i="11"/>
  <c r="B33" i="11"/>
  <c r="B34" i="11"/>
  <c r="B35" i="11"/>
  <c r="D30" i="11"/>
  <c r="E30" i="11"/>
  <c r="F30" i="11"/>
  <c r="G30" i="11"/>
  <c r="H30" i="11"/>
  <c r="I30" i="11"/>
  <c r="J30" i="11"/>
  <c r="K30" i="11"/>
  <c r="L30" i="11"/>
  <c r="M30" i="11"/>
  <c r="N30" i="11"/>
  <c r="O30" i="11"/>
  <c r="P30" i="11"/>
  <c r="D31" i="11"/>
  <c r="E31" i="11"/>
  <c r="F31" i="11"/>
  <c r="G31" i="11"/>
  <c r="H31" i="11"/>
  <c r="I31" i="11"/>
  <c r="J31" i="11"/>
  <c r="K31" i="11"/>
  <c r="L31" i="11"/>
  <c r="M31" i="11"/>
  <c r="N31" i="11"/>
  <c r="O31" i="11"/>
  <c r="P31" i="11"/>
  <c r="D32" i="11"/>
  <c r="E32" i="11"/>
  <c r="F32" i="11"/>
  <c r="G32" i="11"/>
  <c r="H32" i="11"/>
  <c r="I32" i="11"/>
  <c r="J32" i="11"/>
  <c r="K32" i="11"/>
  <c r="L32" i="11"/>
  <c r="M32" i="11"/>
  <c r="N32" i="11"/>
  <c r="O32" i="11"/>
  <c r="P32" i="11"/>
  <c r="D33" i="11"/>
  <c r="E33" i="11"/>
  <c r="F33" i="11"/>
  <c r="G33" i="11"/>
  <c r="H33" i="11"/>
  <c r="I33" i="11"/>
  <c r="J33" i="11"/>
  <c r="K33" i="11"/>
  <c r="L33" i="11"/>
  <c r="M33" i="11"/>
  <c r="N33" i="11"/>
  <c r="O33" i="11"/>
  <c r="P33" i="11"/>
  <c r="D34" i="11"/>
  <c r="E34" i="11"/>
  <c r="F34" i="11"/>
  <c r="G34" i="11"/>
  <c r="H34" i="11"/>
  <c r="I34" i="11"/>
  <c r="J34" i="11"/>
  <c r="K34" i="11"/>
  <c r="L34" i="11"/>
  <c r="M34" i="11"/>
  <c r="N34" i="11"/>
  <c r="O34" i="11"/>
  <c r="P34" i="11"/>
  <c r="D35" i="11"/>
  <c r="E35" i="11"/>
  <c r="F35" i="11"/>
  <c r="G35" i="11"/>
  <c r="H35" i="11"/>
  <c r="I35" i="11"/>
  <c r="J35" i="11"/>
  <c r="K35" i="11"/>
  <c r="L35" i="11"/>
  <c r="M35" i="11"/>
  <c r="N35" i="11"/>
  <c r="O35" i="11"/>
  <c r="P35" i="11"/>
  <c r="D11" i="11"/>
  <c r="E11" i="11"/>
  <c r="F11" i="11"/>
  <c r="G11" i="11"/>
  <c r="H11" i="11"/>
  <c r="I11" i="11"/>
  <c r="J11" i="11"/>
  <c r="K11" i="11"/>
  <c r="L11" i="11"/>
  <c r="M11" i="11"/>
  <c r="N11" i="11"/>
  <c r="O11" i="11"/>
  <c r="P11" i="11"/>
  <c r="D12" i="11"/>
  <c r="E12" i="11"/>
  <c r="F12" i="11"/>
  <c r="G12" i="11"/>
  <c r="H12" i="11"/>
  <c r="I12" i="11"/>
  <c r="J12" i="11"/>
  <c r="K12" i="11"/>
  <c r="L12" i="11"/>
  <c r="M12" i="11"/>
  <c r="N12" i="11"/>
  <c r="O12" i="11"/>
  <c r="P12" i="11"/>
  <c r="D13" i="11"/>
  <c r="E13" i="11"/>
  <c r="F13" i="11"/>
  <c r="G13" i="11"/>
  <c r="H13" i="11"/>
  <c r="I13" i="11"/>
  <c r="J13" i="11"/>
  <c r="K13" i="11"/>
  <c r="L13" i="11"/>
  <c r="M13" i="11"/>
  <c r="N13" i="11"/>
  <c r="O13" i="11"/>
  <c r="P13" i="11"/>
  <c r="D14" i="11"/>
  <c r="E14" i="11"/>
  <c r="F14" i="11"/>
  <c r="G14" i="11"/>
  <c r="H14" i="11"/>
  <c r="I14" i="11"/>
  <c r="J14" i="11"/>
  <c r="K14" i="11"/>
  <c r="L14" i="11"/>
  <c r="M14" i="11"/>
  <c r="N14" i="11"/>
  <c r="O14" i="11"/>
  <c r="P14" i="11"/>
  <c r="D15" i="11"/>
  <c r="E15" i="11"/>
  <c r="F15" i="11"/>
  <c r="G15" i="11"/>
  <c r="H15" i="11"/>
  <c r="I15" i="11"/>
  <c r="J15" i="11"/>
  <c r="K15" i="11"/>
  <c r="L15" i="11"/>
  <c r="M15" i="11"/>
  <c r="N15" i="11"/>
  <c r="O15" i="11"/>
  <c r="P15" i="11"/>
  <c r="J45" i="11" l="1"/>
  <c r="J47" i="11"/>
  <c r="L47" i="11" l="1"/>
  <c r="L45" i="11"/>
  <c r="M45" i="11" l="1"/>
  <c r="M47" i="11"/>
  <c r="N47" i="11" l="1"/>
  <c r="N45" i="11"/>
  <c r="P45" i="11" l="1"/>
  <c r="O45" i="11"/>
  <c r="P47" i="11"/>
  <c r="O47" i="11"/>
  <c r="D6" i="2" l="1"/>
  <c r="D8" i="2" l="1"/>
  <c r="D123" i="11"/>
  <c r="B120" i="11"/>
  <c r="D120" i="11"/>
  <c r="E120" i="11"/>
  <c r="F120" i="11"/>
  <c r="G120" i="11"/>
  <c r="H120" i="11"/>
  <c r="I120" i="11"/>
  <c r="J120" i="11"/>
  <c r="K120" i="11"/>
  <c r="L120" i="11"/>
  <c r="M120" i="11"/>
  <c r="N120" i="11"/>
  <c r="O120" i="11"/>
  <c r="P120" i="11"/>
  <c r="B121" i="11"/>
  <c r="D121" i="11"/>
  <c r="E121" i="11"/>
  <c r="F121" i="11"/>
  <c r="G121" i="11"/>
  <c r="H121" i="11"/>
  <c r="I121" i="11"/>
  <c r="K121" i="11"/>
  <c r="B122" i="11"/>
  <c r="D122" i="11"/>
  <c r="E122" i="11"/>
  <c r="F122" i="11"/>
  <c r="G122" i="11"/>
  <c r="H122" i="11"/>
  <c r="I122" i="11"/>
  <c r="J122" i="11"/>
  <c r="K122" i="11"/>
  <c r="B123" i="11"/>
  <c r="E123" i="11"/>
  <c r="F123" i="11"/>
  <c r="G123" i="11"/>
  <c r="H123" i="11"/>
  <c r="I123" i="11"/>
  <c r="K123" i="11"/>
  <c r="K119" i="11"/>
  <c r="I119" i="11"/>
  <c r="H119" i="11"/>
  <c r="G119" i="11"/>
  <c r="F119" i="11"/>
  <c r="E119" i="11"/>
  <c r="D119" i="11"/>
  <c r="B119" i="11"/>
  <c r="B100" i="11"/>
  <c r="D100" i="11"/>
  <c r="E100" i="11"/>
  <c r="F100" i="11"/>
  <c r="G100" i="11"/>
  <c r="H100" i="11"/>
  <c r="I100" i="11"/>
  <c r="J100" i="11"/>
  <c r="K100" i="11"/>
  <c r="L100" i="11"/>
  <c r="M100" i="11"/>
  <c r="N100" i="11"/>
  <c r="O100" i="11"/>
  <c r="P100" i="11"/>
  <c r="B101" i="11"/>
  <c r="D101" i="11"/>
  <c r="E101" i="11"/>
  <c r="F101" i="11"/>
  <c r="G101" i="11"/>
  <c r="H101" i="11"/>
  <c r="I101" i="11"/>
  <c r="K101" i="11"/>
  <c r="B102" i="11"/>
  <c r="D102" i="11"/>
  <c r="E102" i="11"/>
  <c r="F102" i="11"/>
  <c r="G102" i="11"/>
  <c r="H102" i="11"/>
  <c r="I102" i="11"/>
  <c r="J102" i="11"/>
  <c r="K102" i="11"/>
  <c r="L102" i="11"/>
  <c r="M102" i="11"/>
  <c r="N102" i="11"/>
  <c r="O102" i="11"/>
  <c r="P102" i="11"/>
  <c r="B103" i="11"/>
  <c r="D103" i="11"/>
  <c r="E103" i="11"/>
  <c r="F103" i="11"/>
  <c r="G103" i="11"/>
  <c r="H103" i="11"/>
  <c r="I103" i="11"/>
  <c r="K103" i="11"/>
  <c r="K99" i="11"/>
  <c r="I99" i="11"/>
  <c r="H99" i="11"/>
  <c r="G99" i="11"/>
  <c r="F99" i="11"/>
  <c r="E99" i="11"/>
  <c r="D99" i="11"/>
  <c r="B99" i="11"/>
  <c r="B82" i="11"/>
  <c r="D82" i="11"/>
  <c r="E82" i="11"/>
  <c r="F82" i="11"/>
  <c r="G82" i="11"/>
  <c r="H82" i="11"/>
  <c r="I82" i="11"/>
  <c r="J82" i="11"/>
  <c r="K82" i="11"/>
  <c r="L82" i="11"/>
  <c r="M82" i="11"/>
  <c r="N82" i="11"/>
  <c r="O82" i="11"/>
  <c r="P82" i="11"/>
  <c r="B83" i="11"/>
  <c r="D83" i="11"/>
  <c r="E83" i="11"/>
  <c r="F83" i="11"/>
  <c r="G83" i="11"/>
  <c r="H83" i="11"/>
  <c r="I83" i="11"/>
  <c r="K83" i="11"/>
  <c r="B84" i="11"/>
  <c r="D84" i="11"/>
  <c r="E84" i="11"/>
  <c r="F84" i="11"/>
  <c r="G84" i="11"/>
  <c r="H84" i="11"/>
  <c r="I84" i="11"/>
  <c r="K84" i="11"/>
  <c r="B85" i="11"/>
  <c r="D85" i="11"/>
  <c r="E85" i="11"/>
  <c r="F85" i="11"/>
  <c r="G85" i="11"/>
  <c r="H85" i="11"/>
  <c r="I85" i="11"/>
  <c r="K85" i="11"/>
  <c r="K81" i="11"/>
  <c r="I81" i="11"/>
  <c r="H81" i="11"/>
  <c r="G81" i="11"/>
  <c r="F81" i="11"/>
  <c r="E81" i="11"/>
  <c r="D81" i="11"/>
  <c r="B81" i="11"/>
  <c r="B64" i="11"/>
  <c r="D64" i="11"/>
  <c r="E64" i="11"/>
  <c r="F64" i="11"/>
  <c r="G64" i="11"/>
  <c r="H64" i="11"/>
  <c r="I64" i="11"/>
  <c r="J64" i="11"/>
  <c r="K64" i="11"/>
  <c r="L64" i="11"/>
  <c r="M64" i="11"/>
  <c r="N64" i="11"/>
  <c r="O64" i="11"/>
  <c r="P64" i="11"/>
  <c r="B65" i="11"/>
  <c r="D65" i="11"/>
  <c r="E65" i="11"/>
  <c r="F65" i="11"/>
  <c r="G65" i="11"/>
  <c r="H65" i="11"/>
  <c r="I65" i="11"/>
  <c r="K65" i="11"/>
  <c r="B66" i="11"/>
  <c r="D66" i="11"/>
  <c r="E66" i="11"/>
  <c r="F66" i="11"/>
  <c r="G66" i="11"/>
  <c r="H66" i="11"/>
  <c r="I66" i="11"/>
  <c r="J66" i="11"/>
  <c r="K66" i="11"/>
  <c r="L66" i="11"/>
  <c r="M66" i="11"/>
  <c r="N66" i="11"/>
  <c r="O66" i="11"/>
  <c r="P66" i="11"/>
  <c r="B67" i="11"/>
  <c r="D67" i="11"/>
  <c r="E67" i="11"/>
  <c r="F67" i="11"/>
  <c r="G67" i="11"/>
  <c r="H67" i="11"/>
  <c r="I67" i="11"/>
  <c r="K67" i="11"/>
  <c r="K63" i="11"/>
  <c r="I63" i="11"/>
  <c r="H63" i="11"/>
  <c r="G63" i="11"/>
  <c r="F63" i="11"/>
  <c r="E63" i="11"/>
  <c r="D63" i="11"/>
  <c r="B63" i="11"/>
  <c r="B26" i="11"/>
  <c r="D26" i="11"/>
  <c r="E26" i="11"/>
  <c r="F26" i="11"/>
  <c r="G26" i="11"/>
  <c r="H26" i="11"/>
  <c r="I26" i="11"/>
  <c r="K26" i="11"/>
  <c r="B27" i="11"/>
  <c r="D27" i="11"/>
  <c r="E27" i="11"/>
  <c r="F27" i="11"/>
  <c r="G27" i="11"/>
  <c r="H27" i="11"/>
  <c r="I27" i="11"/>
  <c r="K27" i="11"/>
  <c r="B28" i="11"/>
  <c r="D28" i="11"/>
  <c r="E28" i="11"/>
  <c r="F28" i="11"/>
  <c r="G28" i="11"/>
  <c r="H28" i="11"/>
  <c r="I28" i="11"/>
  <c r="J28" i="11"/>
  <c r="K28" i="11"/>
  <c r="L28" i="11"/>
  <c r="M28" i="11"/>
  <c r="N28" i="11"/>
  <c r="O28" i="11"/>
  <c r="P28" i="11"/>
  <c r="B29" i="11"/>
  <c r="D29" i="11"/>
  <c r="E29" i="11"/>
  <c r="F29" i="11"/>
  <c r="G29" i="11"/>
  <c r="H29" i="11"/>
  <c r="I29" i="11"/>
  <c r="K29" i="11"/>
  <c r="K25" i="11"/>
  <c r="I25" i="11"/>
  <c r="H25" i="11"/>
  <c r="G25" i="11"/>
  <c r="F25" i="11"/>
  <c r="E25" i="11"/>
  <c r="D25" i="11"/>
  <c r="B25" i="11"/>
  <c r="B8" i="11"/>
  <c r="B7" i="11"/>
  <c r="B9" i="11"/>
  <c r="D9" i="11"/>
  <c r="E9" i="11"/>
  <c r="F9" i="11"/>
  <c r="G9" i="11"/>
  <c r="H9" i="11"/>
  <c r="I9" i="11"/>
  <c r="K9" i="11"/>
  <c r="B10" i="11"/>
  <c r="D10" i="11"/>
  <c r="E10" i="11"/>
  <c r="F10" i="11"/>
  <c r="G10" i="11"/>
  <c r="H10" i="11"/>
  <c r="I10" i="11"/>
  <c r="K10" i="11"/>
  <c r="D8" i="11"/>
  <c r="E8" i="11"/>
  <c r="F8" i="11"/>
  <c r="G8" i="11"/>
  <c r="H8" i="11"/>
  <c r="I8" i="11"/>
  <c r="K8" i="11"/>
  <c r="D7" i="11"/>
  <c r="E7" i="11"/>
  <c r="F7" i="11"/>
  <c r="G7" i="11"/>
  <c r="H7" i="11"/>
  <c r="I7" i="11"/>
  <c r="K7" i="11"/>
  <c r="D6" i="11"/>
  <c r="E6" i="11"/>
  <c r="F6" i="11"/>
  <c r="G6" i="11"/>
  <c r="H6" i="11"/>
  <c r="I6" i="11"/>
  <c r="K6" i="11"/>
  <c r="B6" i="11"/>
  <c r="C54" i="9"/>
  <c r="C55" i="9"/>
  <c r="D55" i="9"/>
  <c r="E55" i="9"/>
  <c r="F55" i="9"/>
  <c r="G55" i="9"/>
  <c r="C56" i="9"/>
  <c r="C57" i="9"/>
  <c r="D57" i="9"/>
  <c r="E57" i="9"/>
  <c r="F57" i="9"/>
  <c r="G57" i="9"/>
  <c r="C58" i="9"/>
  <c r="C59" i="9"/>
  <c r="D59" i="9"/>
  <c r="E59" i="9"/>
  <c r="F59" i="9"/>
  <c r="G59" i="9"/>
  <c r="C53" i="9"/>
  <c r="D53" i="9"/>
  <c r="E53" i="9"/>
  <c r="F53" i="9"/>
  <c r="G53" i="9"/>
  <c r="C38" i="9"/>
  <c r="C39" i="9"/>
  <c r="D39" i="9"/>
  <c r="E39" i="9"/>
  <c r="F39" i="9"/>
  <c r="G39" i="9"/>
  <c r="C40" i="9"/>
  <c r="C41" i="9"/>
  <c r="D41" i="9"/>
  <c r="E41" i="9"/>
  <c r="F41" i="9"/>
  <c r="G41" i="9"/>
  <c r="C42" i="9"/>
  <c r="C37" i="9"/>
  <c r="D37" i="9"/>
  <c r="E37" i="9"/>
  <c r="F37" i="9"/>
  <c r="G37" i="9"/>
  <c r="C22" i="9"/>
  <c r="C23" i="9"/>
  <c r="D23" i="9"/>
  <c r="E23" i="9"/>
  <c r="F23" i="9"/>
  <c r="G23" i="9"/>
  <c r="C24" i="9"/>
  <c r="C25" i="9"/>
  <c r="D25" i="9"/>
  <c r="E25" i="9"/>
  <c r="F25" i="9"/>
  <c r="G25" i="9"/>
  <c r="C26" i="9"/>
  <c r="D21" i="9" l="1"/>
  <c r="E21" i="9"/>
  <c r="F21" i="9"/>
  <c r="G21" i="9"/>
  <c r="C21" i="9"/>
  <c r="E8" i="2"/>
  <c r="F10" i="2" s="1"/>
  <c r="E6" i="2"/>
  <c r="F8" i="2" s="1"/>
  <c r="G10" i="2" s="1"/>
  <c r="F6" i="2"/>
  <c r="G8" i="2" s="1"/>
  <c r="G6" i="2"/>
  <c r="G6" i="9" s="1"/>
  <c r="E10" i="2"/>
  <c r="D10" i="2"/>
  <c r="D7" i="9"/>
  <c r="C6" i="9"/>
  <c r="D6" i="9"/>
  <c r="C7" i="9"/>
  <c r="E7" i="9"/>
  <c r="F7" i="9"/>
  <c r="G7" i="9"/>
  <c r="C8" i="9"/>
  <c r="C9" i="9"/>
  <c r="D9" i="9"/>
  <c r="E9" i="9"/>
  <c r="F9" i="9"/>
  <c r="G9" i="9"/>
  <c r="C10" i="9"/>
  <c r="D5" i="9"/>
  <c r="E5" i="9"/>
  <c r="F5" i="9"/>
  <c r="G5" i="9"/>
  <c r="C5" i="9"/>
  <c r="D18" i="8"/>
  <c r="E18" i="8"/>
  <c r="F18" i="8"/>
  <c r="G18" i="8"/>
  <c r="H18" i="8"/>
  <c r="E6" i="9" l="1"/>
  <c r="F6" i="9"/>
  <c r="K36" i="11"/>
  <c r="C18" i="10" s="1"/>
  <c r="N133" i="11"/>
  <c r="O133" i="11"/>
  <c r="P133" i="11"/>
  <c r="M133" i="11"/>
  <c r="P114" i="11"/>
  <c r="O114" i="11"/>
  <c r="N114" i="11"/>
  <c r="M114" i="11"/>
  <c r="P94" i="11"/>
  <c r="O94" i="11"/>
  <c r="N94" i="11"/>
  <c r="M94" i="11"/>
  <c r="P76" i="11"/>
  <c r="O76" i="11"/>
  <c r="N76" i="11"/>
  <c r="M76" i="11"/>
  <c r="P58" i="11"/>
  <c r="O58" i="11"/>
  <c r="N58" i="11"/>
  <c r="M58" i="11"/>
  <c r="P38" i="11"/>
  <c r="O38" i="11"/>
  <c r="N38" i="11"/>
  <c r="M38" i="11"/>
  <c r="N19" i="11"/>
  <c r="O19" i="11"/>
  <c r="P19" i="11"/>
  <c r="M19" i="11"/>
  <c r="K131" i="11"/>
  <c r="C23" i="10" s="1"/>
  <c r="K112" i="11"/>
  <c r="C22" i="10" s="1"/>
  <c r="K92" i="11"/>
  <c r="C21" i="10" s="1"/>
  <c r="K74" i="11"/>
  <c r="C20" i="10" s="1"/>
  <c r="K56" i="11"/>
  <c r="C19" i="10" s="1"/>
  <c r="K17" i="11"/>
  <c r="C17" i="10" s="1"/>
  <c r="K36" i="5"/>
  <c r="B111" i="9"/>
  <c r="D107" i="9"/>
  <c r="E107" i="9"/>
  <c r="F107" i="9"/>
  <c r="G107" i="9"/>
  <c r="D108" i="9"/>
  <c r="E108" i="9"/>
  <c r="F108" i="9"/>
  <c r="G108" i="9"/>
  <c r="D109" i="9"/>
  <c r="E109" i="9"/>
  <c r="F109" i="9"/>
  <c r="G109" i="9"/>
  <c r="E106" i="9"/>
  <c r="F106" i="9"/>
  <c r="G106" i="9"/>
  <c r="D106" i="9"/>
  <c r="B88" i="9"/>
  <c r="D84" i="9"/>
  <c r="E84" i="9"/>
  <c r="F84" i="9"/>
  <c r="G84" i="9"/>
  <c r="D85" i="9"/>
  <c r="E85" i="9"/>
  <c r="F85" i="9"/>
  <c r="G85" i="9"/>
  <c r="D86" i="9"/>
  <c r="E86" i="9"/>
  <c r="F86" i="9"/>
  <c r="G86" i="9"/>
  <c r="E83" i="9"/>
  <c r="F83" i="9"/>
  <c r="G83" i="9"/>
  <c r="D83" i="9"/>
  <c r="G64" i="9"/>
  <c r="F64" i="9"/>
  <c r="E64" i="9"/>
  <c r="D64" i="9"/>
  <c r="G63" i="9"/>
  <c r="F63" i="9"/>
  <c r="E63" i="9"/>
  <c r="D63" i="9"/>
  <c r="G62" i="9"/>
  <c r="F62" i="9"/>
  <c r="E62" i="9"/>
  <c r="D62" i="9"/>
  <c r="G48" i="9"/>
  <c r="F48" i="9"/>
  <c r="E48" i="9"/>
  <c r="D48" i="9"/>
  <c r="G47" i="9"/>
  <c r="F47" i="9"/>
  <c r="E47" i="9"/>
  <c r="D47" i="9"/>
  <c r="G46" i="9"/>
  <c r="F46" i="9"/>
  <c r="E46" i="9"/>
  <c r="D46" i="9"/>
  <c r="G32" i="9"/>
  <c r="F32" i="9"/>
  <c r="E32" i="9"/>
  <c r="D32" i="9"/>
  <c r="G31" i="9"/>
  <c r="F31" i="9"/>
  <c r="E31" i="9"/>
  <c r="D31" i="9"/>
  <c r="G30" i="9"/>
  <c r="F30" i="9"/>
  <c r="E30" i="9"/>
  <c r="D30" i="9"/>
  <c r="D15" i="9"/>
  <c r="E15" i="9"/>
  <c r="F15" i="9"/>
  <c r="G15" i="9"/>
  <c r="D16" i="9"/>
  <c r="E16" i="9"/>
  <c r="F16" i="9"/>
  <c r="G16" i="9"/>
  <c r="E14" i="9"/>
  <c r="F14" i="9"/>
  <c r="G14" i="9"/>
  <c r="D14" i="9"/>
  <c r="P29" i="11" l="1"/>
  <c r="J29" i="11"/>
  <c r="C25" i="10"/>
  <c r="M29" i="11"/>
  <c r="N29" i="11"/>
  <c r="C28" i="9"/>
  <c r="C70" i="9" s="1"/>
  <c r="C12" i="9"/>
  <c r="C69" i="9" s="1"/>
  <c r="C44" i="9"/>
  <c r="C71" i="9" s="1"/>
  <c r="O29" i="11"/>
  <c r="L29" i="11"/>
  <c r="C60" i="9"/>
  <c r="C72" i="9" s="1"/>
  <c r="F37" i="3"/>
  <c r="F38" i="3" s="1"/>
  <c r="G37" i="3"/>
  <c r="G38" i="3" s="1"/>
  <c r="D37" i="3"/>
  <c r="D38" i="3" s="1"/>
  <c r="E37" i="3"/>
  <c r="E38" i="3" s="1"/>
  <c r="H37" i="3"/>
  <c r="H38" i="3" s="1"/>
  <c r="C18" i="8"/>
  <c r="C37" i="3" s="1"/>
  <c r="C38" i="3" s="1"/>
  <c r="D5" i="10" l="1"/>
  <c r="C74" i="9"/>
  <c r="D6" i="10"/>
  <c r="K73" i="5"/>
  <c r="D58" i="2"/>
  <c r="D58" i="9" s="1"/>
  <c r="D56" i="2"/>
  <c r="D56" i="9" s="1"/>
  <c r="D42" i="2"/>
  <c r="D42" i="9" s="1"/>
  <c r="D40" i="2"/>
  <c r="D40" i="9" s="1"/>
  <c r="D26" i="2"/>
  <c r="D26" i="9" s="1"/>
  <c r="D24" i="2"/>
  <c r="D24" i="9" s="1"/>
  <c r="C14" i="10" l="1"/>
  <c r="C27" i="10" s="1"/>
  <c r="D7" i="10"/>
  <c r="D10" i="9"/>
  <c r="D8" i="9"/>
  <c r="D12" i="9" l="1"/>
  <c r="D69" i="9" s="1"/>
  <c r="C24" i="3"/>
  <c r="J119" i="11"/>
  <c r="J99" i="11"/>
  <c r="J81" i="11"/>
  <c r="J63" i="11"/>
  <c r="K128" i="5"/>
  <c r="K109" i="5"/>
  <c r="K91" i="5"/>
  <c r="K17" i="5"/>
  <c r="J84" i="11" l="1"/>
  <c r="L122" i="11"/>
  <c r="J123" i="11"/>
  <c r="J121" i="11"/>
  <c r="J103" i="11"/>
  <c r="P103" i="11"/>
  <c r="J101" i="11"/>
  <c r="P101" i="11"/>
  <c r="J85" i="11"/>
  <c r="P85" i="11"/>
  <c r="J83" i="11"/>
  <c r="P83" i="11"/>
  <c r="J67" i="11"/>
  <c r="P67" i="11"/>
  <c r="J65" i="11"/>
  <c r="P65" i="11"/>
  <c r="C26" i="3"/>
  <c r="C27" i="3"/>
  <c r="C25" i="3"/>
  <c r="L123" i="11"/>
  <c r="M123" i="11"/>
  <c r="N123" i="11"/>
  <c r="O123" i="11"/>
  <c r="P123" i="11"/>
  <c r="N121" i="11"/>
  <c r="O121" i="11"/>
  <c r="M121" i="11"/>
  <c r="P121" i="11"/>
  <c r="L121" i="11"/>
  <c r="L85" i="11"/>
  <c r="C21" i="3"/>
  <c r="K55" i="5"/>
  <c r="J25" i="11"/>
  <c r="J7" i="11"/>
  <c r="A15" i="3"/>
  <c r="A14" i="3"/>
  <c r="A13" i="3"/>
  <c r="G47" i="4"/>
  <c r="H15" i="3" s="1"/>
  <c r="F47" i="4"/>
  <c r="G15" i="3" s="1"/>
  <c r="E47" i="4"/>
  <c r="F15" i="3" s="1"/>
  <c r="D47" i="4"/>
  <c r="E15" i="3" s="1"/>
  <c r="C47" i="4"/>
  <c r="D15" i="3" s="1"/>
  <c r="G29" i="4"/>
  <c r="H14" i="3" s="1"/>
  <c r="F29" i="4"/>
  <c r="G14" i="3" s="1"/>
  <c r="E29" i="4"/>
  <c r="F14" i="3" s="1"/>
  <c r="D29" i="4"/>
  <c r="E14" i="3" s="1"/>
  <c r="C29" i="4"/>
  <c r="D14" i="3" s="1"/>
  <c r="C12" i="4"/>
  <c r="D13" i="3" s="1"/>
  <c r="D12" i="4"/>
  <c r="E13" i="3" s="1"/>
  <c r="E12" i="4"/>
  <c r="F13" i="3" s="1"/>
  <c r="F12" i="4"/>
  <c r="G13" i="3" s="1"/>
  <c r="G12" i="4"/>
  <c r="H13" i="3" s="1"/>
  <c r="C104" i="2"/>
  <c r="C20" i="13" s="1"/>
  <c r="C103" i="2"/>
  <c r="C102" i="2"/>
  <c r="C18" i="13" s="1"/>
  <c r="C101" i="2"/>
  <c r="C17" i="13" s="1"/>
  <c r="C81" i="2"/>
  <c r="C80" i="2"/>
  <c r="C78" i="2"/>
  <c r="C79" i="2"/>
  <c r="L67" i="11" l="1"/>
  <c r="M101" i="11"/>
  <c r="L84" i="11"/>
  <c r="L103" i="11"/>
  <c r="M122" i="11"/>
  <c r="C81" i="9"/>
  <c r="C94" i="9" s="1"/>
  <c r="C7" i="13"/>
  <c r="C79" i="9"/>
  <c r="C92" i="9" s="1"/>
  <c r="C5" i="13"/>
  <c r="C78" i="9"/>
  <c r="C91" i="9" s="1"/>
  <c r="C4" i="13"/>
  <c r="C103" i="9"/>
  <c r="C117" i="9" s="1"/>
  <c r="C19" i="13"/>
  <c r="C80" i="9"/>
  <c r="C93" i="9" s="1"/>
  <c r="C6" i="13"/>
  <c r="J26" i="11"/>
  <c r="L119" i="11"/>
  <c r="L131" i="11" s="1"/>
  <c r="D23" i="10" s="1"/>
  <c r="O103" i="11"/>
  <c r="M103" i="11"/>
  <c r="M85" i="11"/>
  <c r="N101" i="11"/>
  <c r="O85" i="11"/>
  <c r="N85" i="11"/>
  <c r="N103" i="11"/>
  <c r="O101" i="11"/>
  <c r="L101" i="11"/>
  <c r="M83" i="11"/>
  <c r="L83" i="11"/>
  <c r="O83" i="11"/>
  <c r="N83" i="11"/>
  <c r="L99" i="11"/>
  <c r="N65" i="11"/>
  <c r="M65" i="11"/>
  <c r="L65" i="11"/>
  <c r="O65" i="11"/>
  <c r="O67" i="11"/>
  <c r="L81" i="11"/>
  <c r="M91" i="5"/>
  <c r="M67" i="11"/>
  <c r="N67" i="11"/>
  <c r="L63" i="11"/>
  <c r="M73" i="5"/>
  <c r="J27" i="11"/>
  <c r="J10" i="11"/>
  <c r="P10" i="11"/>
  <c r="J9" i="11"/>
  <c r="P9" i="11"/>
  <c r="J8" i="11"/>
  <c r="P8" i="11"/>
  <c r="J6" i="11"/>
  <c r="D101" i="2"/>
  <c r="D17" i="13" s="1"/>
  <c r="C101" i="9"/>
  <c r="C115" i="9" s="1"/>
  <c r="D102" i="2"/>
  <c r="D18" i="13" s="1"/>
  <c r="C102" i="9"/>
  <c r="C116" i="9" s="1"/>
  <c r="D104" i="2"/>
  <c r="D20" i="13" s="1"/>
  <c r="C104" i="9"/>
  <c r="C118" i="9" s="1"/>
  <c r="L73" i="5"/>
  <c r="L27" i="11"/>
  <c r="M27" i="11"/>
  <c r="N27" i="11"/>
  <c r="O27" i="11"/>
  <c r="P27" i="11"/>
  <c r="L128" i="5"/>
  <c r="L109" i="5"/>
  <c r="L91" i="5"/>
  <c r="L6" i="5"/>
  <c r="C22" i="3"/>
  <c r="C23" i="3"/>
  <c r="D103" i="2"/>
  <c r="D19" i="13" s="1"/>
  <c r="L8" i="11" l="1"/>
  <c r="C96" i="9"/>
  <c r="D12" i="10" s="1"/>
  <c r="M84" i="11"/>
  <c r="O8" i="11"/>
  <c r="N8" i="11"/>
  <c r="N122" i="11"/>
  <c r="M8" i="11"/>
  <c r="L26" i="11"/>
  <c r="M119" i="11"/>
  <c r="M131" i="11" s="1"/>
  <c r="E23" i="10" s="1"/>
  <c r="M128" i="5"/>
  <c r="E27" i="3" s="1"/>
  <c r="L112" i="11"/>
  <c r="D22" i="10" s="1"/>
  <c r="L92" i="11"/>
  <c r="D21" i="10" s="1"/>
  <c r="M99" i="11"/>
  <c r="M112" i="11" s="1"/>
  <c r="E22" i="10" s="1"/>
  <c r="L74" i="11"/>
  <c r="D20" i="10" s="1"/>
  <c r="M81" i="11"/>
  <c r="M63" i="11"/>
  <c r="M74" i="11" s="1"/>
  <c r="E20" i="10" s="1"/>
  <c r="L56" i="11"/>
  <c r="D19" i="10" s="1"/>
  <c r="L25" i="11"/>
  <c r="M10" i="11"/>
  <c r="N10" i="11"/>
  <c r="N9" i="11"/>
  <c r="M9" i="11"/>
  <c r="L10" i="11"/>
  <c r="O10" i="11"/>
  <c r="O9" i="11"/>
  <c r="L9" i="11"/>
  <c r="L6" i="11"/>
  <c r="L7" i="11"/>
  <c r="C29" i="3"/>
  <c r="C40" i="3" s="1"/>
  <c r="P56" i="11"/>
  <c r="H19" i="10" s="1"/>
  <c r="N56" i="11"/>
  <c r="F19" i="10" s="1"/>
  <c r="O56" i="11"/>
  <c r="G19" i="10" s="1"/>
  <c r="M56" i="11"/>
  <c r="E19" i="10" s="1"/>
  <c r="L36" i="5"/>
  <c r="E104" i="2"/>
  <c r="E20" i="13" s="1"/>
  <c r="D104" i="9"/>
  <c r="E102" i="2"/>
  <c r="E18" i="13" s="1"/>
  <c r="D102" i="9"/>
  <c r="C120" i="9"/>
  <c r="D13" i="10" s="1"/>
  <c r="E101" i="2"/>
  <c r="E17" i="13" s="1"/>
  <c r="D101" i="9"/>
  <c r="D115" i="9" s="1"/>
  <c r="E103" i="2"/>
  <c r="E19" i="13" s="1"/>
  <c r="D103" i="9"/>
  <c r="D26" i="3"/>
  <c r="D27" i="3"/>
  <c r="E25" i="3"/>
  <c r="E24" i="3"/>
  <c r="D24" i="3"/>
  <c r="D25" i="3"/>
  <c r="L55" i="5"/>
  <c r="L17" i="5"/>
  <c r="D81" i="2"/>
  <c r="D80" i="2"/>
  <c r="D79" i="2"/>
  <c r="D78" i="2"/>
  <c r="C60" i="2"/>
  <c r="G54" i="2"/>
  <c r="G54" i="9" s="1"/>
  <c r="F54" i="2"/>
  <c r="E54" i="2"/>
  <c r="D54" i="2"/>
  <c r="D54" i="9" s="1"/>
  <c r="D60" i="9" s="1"/>
  <c r="D72" i="9" s="1"/>
  <c r="C28" i="2"/>
  <c r="G22" i="2"/>
  <c r="G22" i="9" s="1"/>
  <c r="F22" i="2"/>
  <c r="E22" i="2"/>
  <c r="E22" i="9" s="1"/>
  <c r="D22" i="2"/>
  <c r="D22" i="9" s="1"/>
  <c r="D28" i="9" s="1"/>
  <c r="D70" i="9" s="1"/>
  <c r="C44" i="2"/>
  <c r="G38" i="2"/>
  <c r="G38" i="9" s="1"/>
  <c r="F38" i="2"/>
  <c r="E38" i="2"/>
  <c r="E38" i="9" s="1"/>
  <c r="D38" i="2"/>
  <c r="D38" i="9" s="1"/>
  <c r="D44" i="9" s="1"/>
  <c r="D71" i="9" s="1"/>
  <c r="G8" i="9"/>
  <c r="C12" i="2"/>
  <c r="L36" i="11" l="1"/>
  <c r="D18" i="10" s="1"/>
  <c r="D21" i="3"/>
  <c r="M92" i="11"/>
  <c r="E21" i="10" s="1"/>
  <c r="N84" i="11"/>
  <c r="P122" i="11"/>
  <c r="O122" i="11"/>
  <c r="D78" i="9"/>
  <c r="D91" i="9" s="1"/>
  <c r="D4" i="13"/>
  <c r="D79" i="9"/>
  <c r="D92" i="9" s="1"/>
  <c r="D5" i="13"/>
  <c r="D80" i="9"/>
  <c r="D93" i="9" s="1"/>
  <c r="D6" i="13"/>
  <c r="D81" i="9"/>
  <c r="D94" i="9" s="1"/>
  <c r="D7" i="13"/>
  <c r="M7" i="11"/>
  <c r="N119" i="11"/>
  <c r="N131" i="11" s="1"/>
  <c r="F23" i="10" s="1"/>
  <c r="N128" i="5"/>
  <c r="F27" i="3" s="1"/>
  <c r="M25" i="11"/>
  <c r="M26" i="11"/>
  <c r="N99" i="11"/>
  <c r="N112" i="11" s="1"/>
  <c r="F22" i="10" s="1"/>
  <c r="N109" i="5"/>
  <c r="F26" i="3" s="1"/>
  <c r="N81" i="11"/>
  <c r="N92" i="11" s="1"/>
  <c r="F21" i="10" s="1"/>
  <c r="N91" i="5"/>
  <c r="N63" i="11"/>
  <c r="N74" i="11" s="1"/>
  <c r="F20" i="10" s="1"/>
  <c r="N73" i="5"/>
  <c r="M55" i="5"/>
  <c r="E23" i="3" s="1"/>
  <c r="M36" i="5"/>
  <c r="E22" i="3" s="1"/>
  <c r="L17" i="11"/>
  <c r="D17" i="10" s="1"/>
  <c r="M6" i="11"/>
  <c r="D117" i="9"/>
  <c r="D116" i="9"/>
  <c r="E5" i="10"/>
  <c r="D74" i="9"/>
  <c r="D118" i="9"/>
  <c r="E6" i="10"/>
  <c r="G40" i="2"/>
  <c r="G40" i="9" s="1"/>
  <c r="F38" i="9"/>
  <c r="G56" i="2"/>
  <c r="G56" i="9" s="1"/>
  <c r="F54" i="9"/>
  <c r="F56" i="2"/>
  <c r="E54" i="9"/>
  <c r="G24" i="2"/>
  <c r="G24" i="9" s="1"/>
  <c r="F22" i="9"/>
  <c r="F10" i="9"/>
  <c r="E8" i="9"/>
  <c r="D14" i="10"/>
  <c r="C122" i="9"/>
  <c r="F101" i="2"/>
  <c r="F17" i="13" s="1"/>
  <c r="E101" i="9"/>
  <c r="F102" i="2"/>
  <c r="F18" i="13" s="1"/>
  <c r="E102" i="9"/>
  <c r="F103" i="2"/>
  <c r="F19" i="13" s="1"/>
  <c r="E103" i="9"/>
  <c r="F104" i="2"/>
  <c r="F20" i="13" s="1"/>
  <c r="E104" i="9"/>
  <c r="D23" i="3"/>
  <c r="D22" i="3"/>
  <c r="E42" i="2"/>
  <c r="E42" i="9" s="1"/>
  <c r="C72" i="2"/>
  <c r="C94" i="2" s="1"/>
  <c r="C70" i="2"/>
  <c r="C92" i="2" s="1"/>
  <c r="C71" i="2"/>
  <c r="E40" i="2"/>
  <c r="C69" i="2"/>
  <c r="E78" i="2"/>
  <c r="E4" i="13" s="1"/>
  <c r="E26" i="2"/>
  <c r="E26" i="9" s="1"/>
  <c r="E58" i="2"/>
  <c r="E58" i="9" s="1"/>
  <c r="N55" i="5"/>
  <c r="E80" i="2"/>
  <c r="E81" i="2"/>
  <c r="E79" i="2"/>
  <c r="D60" i="2"/>
  <c r="D72" i="2" s="1"/>
  <c r="D28" i="2"/>
  <c r="D70" i="2" s="1"/>
  <c r="F24" i="2"/>
  <c r="F24" i="9" s="1"/>
  <c r="E56" i="2"/>
  <c r="E24" i="2"/>
  <c r="D44" i="2"/>
  <c r="D71" i="2" s="1"/>
  <c r="F40" i="2"/>
  <c r="F40" i="9" s="1"/>
  <c r="D12" i="2"/>
  <c r="F25" i="3" l="1"/>
  <c r="F24" i="3"/>
  <c r="D25" i="10"/>
  <c r="D27" i="10" s="1"/>
  <c r="P84" i="11"/>
  <c r="O84" i="11"/>
  <c r="M36" i="11"/>
  <c r="E18" i="10" s="1"/>
  <c r="M17" i="11"/>
  <c r="E17" i="10" s="1"/>
  <c r="E79" i="9"/>
  <c r="E5" i="13"/>
  <c r="E81" i="9"/>
  <c r="E7" i="13"/>
  <c r="E80" i="9"/>
  <c r="E6" i="13"/>
  <c r="N26" i="11"/>
  <c r="N36" i="5"/>
  <c r="F22" i="3" s="1"/>
  <c r="N25" i="11"/>
  <c r="O119" i="11"/>
  <c r="O131" i="11" s="1"/>
  <c r="G23" i="10" s="1"/>
  <c r="O128" i="5"/>
  <c r="G27" i="3" s="1"/>
  <c r="N7" i="11"/>
  <c r="O99" i="11"/>
  <c r="O112" i="11" s="1"/>
  <c r="G22" i="10" s="1"/>
  <c r="O109" i="5"/>
  <c r="G26" i="3" s="1"/>
  <c r="O81" i="11"/>
  <c r="O91" i="5"/>
  <c r="G25" i="3" s="1"/>
  <c r="O63" i="11"/>
  <c r="O74" i="11" s="1"/>
  <c r="G20" i="10" s="1"/>
  <c r="O73" i="5"/>
  <c r="G24" i="3" s="1"/>
  <c r="N6" i="11"/>
  <c r="D120" i="9"/>
  <c r="E13" i="10" s="1"/>
  <c r="D29" i="3"/>
  <c r="D40" i="3" s="1"/>
  <c r="E7" i="10"/>
  <c r="D96" i="9"/>
  <c r="E12" i="10" s="1"/>
  <c r="F58" i="2"/>
  <c r="E56" i="9"/>
  <c r="E60" i="9" s="1"/>
  <c r="E72" i="9" s="1"/>
  <c r="G58" i="2"/>
  <c r="F56" i="9"/>
  <c r="F26" i="2"/>
  <c r="F26" i="9" s="1"/>
  <c r="F28" i="9" s="1"/>
  <c r="F70" i="9" s="1"/>
  <c r="E24" i="9"/>
  <c r="E28" i="9" s="1"/>
  <c r="E70" i="9" s="1"/>
  <c r="F42" i="2"/>
  <c r="F42" i="9" s="1"/>
  <c r="F44" i="9" s="1"/>
  <c r="F71" i="9" s="1"/>
  <c r="E40" i="9"/>
  <c r="E44" i="9" s="1"/>
  <c r="E71" i="9" s="1"/>
  <c r="E117" i="9" s="1"/>
  <c r="F8" i="9"/>
  <c r="F12" i="9" s="1"/>
  <c r="F69" i="9" s="1"/>
  <c r="D69" i="2"/>
  <c r="D115" i="2" s="1"/>
  <c r="E12" i="2"/>
  <c r="E10" i="9"/>
  <c r="E12" i="9" s="1"/>
  <c r="E69" i="9" s="1"/>
  <c r="E115" i="9" s="1"/>
  <c r="D6" i="3"/>
  <c r="F78" i="2"/>
  <c r="F4" i="13" s="1"/>
  <c r="E78" i="9"/>
  <c r="G102" i="2"/>
  <c r="F102" i="9"/>
  <c r="G103" i="2"/>
  <c r="F103" i="9"/>
  <c r="G104" i="2"/>
  <c r="F104" i="9"/>
  <c r="G101" i="2"/>
  <c r="F101" i="9"/>
  <c r="F23" i="3"/>
  <c r="F12" i="2"/>
  <c r="D5" i="3"/>
  <c r="C116" i="2"/>
  <c r="C93" i="2"/>
  <c r="C117" i="2"/>
  <c r="E44" i="2"/>
  <c r="E71" i="2" s="1"/>
  <c r="E117" i="2" s="1"/>
  <c r="C91" i="2"/>
  <c r="C74" i="2"/>
  <c r="C115" i="2"/>
  <c r="C118" i="2"/>
  <c r="P55" i="5"/>
  <c r="O55" i="5"/>
  <c r="D94" i="2"/>
  <c r="D118" i="2"/>
  <c r="D93" i="2"/>
  <c r="D117" i="2"/>
  <c r="E6" i="3"/>
  <c r="D116" i="2"/>
  <c r="D92" i="2"/>
  <c r="F81" i="2"/>
  <c r="F7" i="13" s="1"/>
  <c r="F79" i="2"/>
  <c r="F80" i="2"/>
  <c r="E28" i="2"/>
  <c r="E70" i="2" s="1"/>
  <c r="E60" i="2"/>
  <c r="G26" i="2"/>
  <c r="G42" i="2"/>
  <c r="O92" i="11" l="1"/>
  <c r="G21" i="10" s="1"/>
  <c r="E25" i="10"/>
  <c r="N17" i="11"/>
  <c r="F17" i="10" s="1"/>
  <c r="N36" i="11"/>
  <c r="F18" i="10" s="1"/>
  <c r="F80" i="9"/>
  <c r="F93" i="9" s="1"/>
  <c r="F6" i="13"/>
  <c r="G102" i="9"/>
  <c r="G18" i="13"/>
  <c r="F79" i="9"/>
  <c r="F92" i="9" s="1"/>
  <c r="F5" i="13"/>
  <c r="E92" i="9"/>
  <c r="G104" i="9"/>
  <c r="G20" i="13"/>
  <c r="G101" i="9"/>
  <c r="G17" i="13"/>
  <c r="G103" i="9"/>
  <c r="G19" i="13"/>
  <c r="O25" i="11"/>
  <c r="O36" i="5"/>
  <c r="G22" i="3" s="1"/>
  <c r="O7" i="11"/>
  <c r="P26" i="11"/>
  <c r="O26" i="11"/>
  <c r="P99" i="11"/>
  <c r="P112" i="11" s="1"/>
  <c r="H22" i="10" s="1"/>
  <c r="P109" i="5"/>
  <c r="H26" i="3" s="1"/>
  <c r="P63" i="11"/>
  <c r="P74" i="11" s="1"/>
  <c r="H20" i="10" s="1"/>
  <c r="P73" i="5"/>
  <c r="H24" i="3" s="1"/>
  <c r="O6" i="11"/>
  <c r="F28" i="2"/>
  <c r="F70" i="2" s="1"/>
  <c r="D122" i="9"/>
  <c r="E116" i="9"/>
  <c r="F6" i="10"/>
  <c r="E94" i="9"/>
  <c r="E118" i="9"/>
  <c r="F117" i="9"/>
  <c r="E93" i="9"/>
  <c r="F115" i="9"/>
  <c r="F116" i="9"/>
  <c r="G58" i="9"/>
  <c r="G60" i="9" s="1"/>
  <c r="G72" i="9" s="1"/>
  <c r="G60" i="2"/>
  <c r="G72" i="2" s="1"/>
  <c r="G118" i="2" s="1"/>
  <c r="F44" i="2"/>
  <c r="F71" i="2" s="1"/>
  <c r="F117" i="2" s="1"/>
  <c r="G44" i="2"/>
  <c r="G71" i="2" s="1"/>
  <c r="G117" i="2" s="1"/>
  <c r="G42" i="9"/>
  <c r="G44" i="9" s="1"/>
  <c r="G71" i="9" s="1"/>
  <c r="G28" i="2"/>
  <c r="G70" i="2" s="1"/>
  <c r="G116" i="2" s="1"/>
  <c r="G26" i="9"/>
  <c r="G28" i="9" s="1"/>
  <c r="G70" i="9" s="1"/>
  <c r="F60" i="2"/>
  <c r="F72" i="2" s="1"/>
  <c r="F118" i="2" s="1"/>
  <c r="F58" i="9"/>
  <c r="F60" i="9" s="1"/>
  <c r="F72" i="9" s="1"/>
  <c r="E74" i="9"/>
  <c r="F5" i="10"/>
  <c r="E91" i="9"/>
  <c r="G5" i="10"/>
  <c r="E5" i="3"/>
  <c r="E7" i="3" s="1"/>
  <c r="E69" i="2"/>
  <c r="E115" i="2" s="1"/>
  <c r="D74" i="2"/>
  <c r="D91" i="2"/>
  <c r="D96" i="2" s="1"/>
  <c r="E11" i="3" s="1"/>
  <c r="F69" i="2"/>
  <c r="F115" i="2" s="1"/>
  <c r="G12" i="2"/>
  <c r="G10" i="9"/>
  <c r="G12" i="9" s="1"/>
  <c r="G69" i="9" s="1"/>
  <c r="E14" i="10"/>
  <c r="D7" i="3"/>
  <c r="F81" i="9"/>
  <c r="G78" i="2"/>
  <c r="G4" i="13" s="1"/>
  <c r="F78" i="9"/>
  <c r="F91" i="9" s="1"/>
  <c r="G23" i="3"/>
  <c r="H23" i="3"/>
  <c r="C96" i="2"/>
  <c r="D11" i="3" s="1"/>
  <c r="E93" i="2"/>
  <c r="C120" i="2"/>
  <c r="D12" i="3" s="1"/>
  <c r="E72" i="2"/>
  <c r="E92" i="2"/>
  <c r="E116" i="2"/>
  <c r="G79" i="2"/>
  <c r="G5" i="13" s="1"/>
  <c r="G80" i="2"/>
  <c r="G6" i="13" s="1"/>
  <c r="G81" i="2"/>
  <c r="P7" i="11" l="1"/>
  <c r="G116" i="9"/>
  <c r="F25" i="10"/>
  <c r="O17" i="11"/>
  <c r="G17" i="10" s="1"/>
  <c r="G115" i="9"/>
  <c r="F94" i="2"/>
  <c r="G81" i="9"/>
  <c r="G94" i="9" s="1"/>
  <c r="G7" i="13"/>
  <c r="G118" i="9"/>
  <c r="G6" i="3"/>
  <c r="O36" i="11"/>
  <c r="G18" i="10" s="1"/>
  <c r="P36" i="5"/>
  <c r="H22" i="3" s="1"/>
  <c r="P25" i="11"/>
  <c r="P36" i="11" s="1"/>
  <c r="H18" i="10" s="1"/>
  <c r="F7" i="10"/>
  <c r="P6" i="11"/>
  <c r="E120" i="9"/>
  <c r="F13" i="10" s="1"/>
  <c r="F74" i="2"/>
  <c r="F93" i="2"/>
  <c r="F92" i="2"/>
  <c r="F116" i="2"/>
  <c r="H6" i="3"/>
  <c r="F91" i="2"/>
  <c r="G5" i="3"/>
  <c r="E96" i="9"/>
  <c r="F12" i="10" s="1"/>
  <c r="H6" i="10"/>
  <c r="G117" i="9"/>
  <c r="G6" i="10"/>
  <c r="G7" i="10" s="1"/>
  <c r="F74" i="9"/>
  <c r="F118" i="9"/>
  <c r="F120" i="9" s="1"/>
  <c r="G13" i="10" s="1"/>
  <c r="F94" i="9"/>
  <c r="F96" i="9" s="1"/>
  <c r="G74" i="9"/>
  <c r="H5" i="10"/>
  <c r="E91" i="2"/>
  <c r="F5" i="3"/>
  <c r="G69" i="2"/>
  <c r="G91" i="2" s="1"/>
  <c r="C18" i="3"/>
  <c r="C42" i="3" s="1"/>
  <c r="C46" i="3" s="1"/>
  <c r="E27" i="10"/>
  <c r="D18" i="3"/>
  <c r="D42" i="3" s="1"/>
  <c r="D46" i="3" s="1"/>
  <c r="G92" i="2"/>
  <c r="G79" i="9"/>
  <c r="G92" i="9" s="1"/>
  <c r="G78" i="9"/>
  <c r="G91" i="9" s="1"/>
  <c r="G93" i="2"/>
  <c r="G80" i="9"/>
  <c r="G93" i="9" s="1"/>
  <c r="F6" i="3"/>
  <c r="E94" i="2"/>
  <c r="E118" i="2"/>
  <c r="E74" i="2"/>
  <c r="G94" i="2"/>
  <c r="P17" i="11" l="1"/>
  <c r="H17" i="10" s="1"/>
  <c r="G120" i="9"/>
  <c r="H13" i="10" s="1"/>
  <c r="G25" i="10"/>
  <c r="G7" i="3"/>
  <c r="F14" i="10"/>
  <c r="F27" i="10" s="1"/>
  <c r="H7" i="10"/>
  <c r="F96" i="2"/>
  <c r="G11" i="3" s="1"/>
  <c r="E122" i="9"/>
  <c r="E96" i="2"/>
  <c r="F11" i="3" s="1"/>
  <c r="H5" i="3"/>
  <c r="H7" i="3" s="1"/>
  <c r="G115" i="2"/>
  <c r="G120" i="2" s="1"/>
  <c r="H12" i="3" s="1"/>
  <c r="G74" i="2"/>
  <c r="G12" i="10"/>
  <c r="G14" i="10" s="1"/>
  <c r="F122" i="9"/>
  <c r="F7" i="3"/>
  <c r="G96" i="9"/>
  <c r="G96" i="2"/>
  <c r="H11" i="3" s="1"/>
  <c r="F120" i="2"/>
  <c r="G12" i="3" s="1"/>
  <c r="E120" i="2"/>
  <c r="F12" i="3" s="1"/>
  <c r="D120" i="2"/>
  <c r="H18" i="3" l="1"/>
  <c r="H12" i="10"/>
  <c r="H14" i="10" s="1"/>
  <c r="G122" i="9"/>
  <c r="G27" i="10"/>
  <c r="G18" i="3"/>
  <c r="F18" i="3"/>
  <c r="E12" i="3"/>
  <c r="E18" i="3" l="1"/>
  <c r="M17" i="5"/>
  <c r="E21" i="3" l="1"/>
  <c r="M109" i="5" l="1"/>
  <c r="E26" i="3" l="1"/>
  <c r="E29" i="3" s="1"/>
  <c r="E40" i="3" s="1"/>
  <c r="E42" i="3" s="1"/>
  <c r="E46" i="3" s="1"/>
  <c r="P91" i="5" l="1"/>
  <c r="P81" i="11"/>
  <c r="P92" i="11" s="1"/>
  <c r="H21" i="10" s="1"/>
  <c r="P128" i="5"/>
  <c r="P119" i="11"/>
  <c r="P131" i="11" s="1"/>
  <c r="H23" i="10" s="1"/>
  <c r="H27" i="3" l="1"/>
  <c r="H25" i="3"/>
  <c r="H25" i="10"/>
  <c r="H27" i="10" s="1"/>
  <c r="N17" i="5"/>
  <c r="F21" i="3" s="1"/>
  <c r="F29" i="3" s="1"/>
  <c r="F40" i="3" s="1"/>
  <c r="F42" i="3" s="1"/>
  <c r="F46" i="3" s="1"/>
  <c r="O17" i="5"/>
  <c r="G21" i="3" s="1"/>
  <c r="G29" i="3" s="1"/>
  <c r="G40" i="3" s="1"/>
  <c r="G42" i="3" s="1"/>
  <c r="G46" i="3" s="1"/>
  <c r="P17" i="5" l="1"/>
  <c r="H21" i="3" s="1"/>
  <c r="H29" i="3" s="1"/>
  <c r="H40" i="3" s="1"/>
  <c r="H42" i="3" s="1"/>
  <c r="H46" i="3" s="1"/>
</calcChain>
</file>

<file path=xl/sharedStrings.xml><?xml version="1.0" encoding="utf-8"?>
<sst xmlns="http://schemas.openxmlformats.org/spreadsheetml/2006/main" count="1041" uniqueCount="153">
  <si>
    <t>Rutgers- The State University of New Jersey</t>
  </si>
  <si>
    <t xml:space="preserve"> Academic Budget Template </t>
  </si>
  <si>
    <t xml:space="preserve">Campus:  NB       Newark       Camden         Rutgers Health                               </t>
  </si>
  <si>
    <t>Unit Name:</t>
  </si>
  <si>
    <t>Undergraduate                Graduate</t>
  </si>
  <si>
    <t>Start Date:  Year _____ Fall             Spring</t>
  </si>
  <si>
    <t xml:space="preserve">Name of New Academic Budget Program: </t>
  </si>
  <si>
    <t xml:space="preserve">Prepared By: </t>
  </si>
  <si>
    <t>Summary for New and Existing Enrollments</t>
  </si>
  <si>
    <t>Input in green cell only</t>
  </si>
  <si>
    <t>Year 0</t>
  </si>
  <si>
    <t>Year 1</t>
  </si>
  <si>
    <t>Year 2</t>
  </si>
  <si>
    <t>Year 3</t>
  </si>
  <si>
    <t>Year 4</t>
  </si>
  <si>
    <t>Year 5</t>
  </si>
  <si>
    <t>Enrollments (New and Existing)</t>
  </si>
  <si>
    <r>
      <t xml:space="preserve">Fall </t>
    </r>
    <r>
      <rPr>
        <b/>
        <sz val="12"/>
        <color rgb="FF0000FF"/>
        <rFont val="Calibri"/>
        <family val="2"/>
        <scheme val="minor"/>
      </rPr>
      <t>XX</t>
    </r>
  </si>
  <si>
    <t>Undergraduate</t>
  </si>
  <si>
    <t>Graduate/Professional</t>
  </si>
  <si>
    <t>Total Enrollment</t>
  </si>
  <si>
    <t>Revenues</t>
  </si>
  <si>
    <r>
      <t xml:space="preserve">FY </t>
    </r>
    <r>
      <rPr>
        <b/>
        <sz val="12"/>
        <color rgb="FF0000FF"/>
        <rFont val="Calibri"/>
        <family val="2"/>
        <scheme val="minor"/>
      </rPr>
      <t>XX</t>
    </r>
  </si>
  <si>
    <t>Total Annual Tuition</t>
  </si>
  <si>
    <t xml:space="preserve">Total Annual Mandatory Student Fee </t>
  </si>
  <si>
    <t>Non-Tuition Revenue #1</t>
  </si>
  <si>
    <t>Non-Tuition Revenue #2</t>
  </si>
  <si>
    <t>Non-Tuition Revenue #3</t>
  </si>
  <si>
    <t>Revenue Share for Undergraduates (Net and likely Negative)</t>
  </si>
  <si>
    <t>Revenue Share for Graduate/Professional (Net and likely Negative)</t>
  </si>
  <si>
    <t>Total Revenues</t>
  </si>
  <si>
    <t>Expenses</t>
  </si>
  <si>
    <t xml:space="preserve">Faculty </t>
  </si>
  <si>
    <t xml:space="preserve">Lecturers </t>
  </si>
  <si>
    <t xml:space="preserve">Staff </t>
  </si>
  <si>
    <t xml:space="preserve">Post docs </t>
  </si>
  <si>
    <t>Students and Hourly Staff</t>
  </si>
  <si>
    <t xml:space="preserve">TAs &amp; GAs </t>
  </si>
  <si>
    <t xml:space="preserve"> Housestaff (Rutgers Health Only)</t>
  </si>
  <si>
    <t>Total Compensation</t>
  </si>
  <si>
    <t>Supplies &amp; Materials</t>
  </si>
  <si>
    <t xml:space="preserve">Professional Services </t>
  </si>
  <si>
    <t>Travel &amp; Business Expenses</t>
  </si>
  <si>
    <t>Scholarships and Fellowships (Financial Aid)</t>
  </si>
  <si>
    <t>Capital (Space Costs)</t>
  </si>
  <si>
    <t>Program Start-Up Costs</t>
  </si>
  <si>
    <t>Additional Expenses (itemize, as appropriate)</t>
  </si>
  <si>
    <t>Total Supplies and Expenses</t>
  </si>
  <si>
    <t>Total Expenses</t>
  </si>
  <si>
    <t>Net (Deficit)/Resources</t>
  </si>
  <si>
    <t>Use of Reserves (One-Time Resources)</t>
  </si>
  <si>
    <t>Balance (Deficit)/Resources</t>
  </si>
  <si>
    <t>Don’t Need- you can hide</t>
  </si>
  <si>
    <t>Assumptions:</t>
  </si>
  <si>
    <t>Tuition Rate</t>
  </si>
  <si>
    <t>Mandatory Student Fee Rate</t>
  </si>
  <si>
    <t>Fringe Benefit Rate - Benefit Eligible Employees</t>
  </si>
  <si>
    <t>Fringe Benefit Rate - Non-Benefit Eligible Employee</t>
  </si>
  <si>
    <t>Retention Rate for Undergraduate Enrollment</t>
  </si>
  <si>
    <t>Retention Rate for Graduate Masters Enrollment</t>
  </si>
  <si>
    <t>Retention Rate for Graduate PhD Enrollment</t>
  </si>
  <si>
    <t>Undergraduate In-State (Undergrad ISS)</t>
  </si>
  <si>
    <t>% of Existing Enrollment</t>
  </si>
  <si>
    <t>Fall XX</t>
  </si>
  <si>
    <t>Undergrad YR 1</t>
  </si>
  <si>
    <t xml:space="preserve">Undergrad YR 2 Continuing </t>
  </si>
  <si>
    <t>Undergrad YR 2 New</t>
  </si>
  <si>
    <t xml:space="preserve">Undergrad YR 3 Continuing </t>
  </si>
  <si>
    <t>Undergrad YR 3 New</t>
  </si>
  <si>
    <t>Undergrad YR 4</t>
  </si>
  <si>
    <t>Total</t>
  </si>
  <si>
    <t>Retention Rates</t>
  </si>
  <si>
    <t>Undergrad YR 1 to YR 2</t>
  </si>
  <si>
    <t>Undergrad YR 2 to YR 3</t>
  </si>
  <si>
    <t>Undergrad YR 3 to YR 4</t>
  </si>
  <si>
    <t>Undergraduate Out-of-State (Undergrad OSS)</t>
  </si>
  <si>
    <t>Graduate/Professional In-State (Graduate ISS)</t>
  </si>
  <si>
    <t>Grad YR 1</t>
  </si>
  <si>
    <t xml:space="preserve">Grad YR 2 Continuing </t>
  </si>
  <si>
    <t>Grad YR 2 New</t>
  </si>
  <si>
    <t xml:space="preserve">Grad YR 3 Continuing </t>
  </si>
  <si>
    <t>Grad YR 3 New</t>
  </si>
  <si>
    <t>Grad YR 4</t>
  </si>
  <si>
    <t>Grad YR 1 to YR 2</t>
  </si>
  <si>
    <t>Grad YR 2 to YR 3</t>
  </si>
  <si>
    <t>Grad YR 3 to YR 4</t>
  </si>
  <si>
    <t>Graduate/Professional Out-of-State (Graduate OSS)</t>
  </si>
  <si>
    <t>Undergraduate ISS</t>
  </si>
  <si>
    <t>Undergraduate OSS</t>
  </si>
  <si>
    <t>Graduate ISS</t>
  </si>
  <si>
    <t>Graduate OSS</t>
  </si>
  <si>
    <t>Total Annual Enrollment</t>
  </si>
  <si>
    <t>Tuition Rate Assumptions</t>
  </si>
  <si>
    <t>Increase in Rates</t>
  </si>
  <si>
    <t>*Arts and Science Undergraduate Rate at RU-NB and Graduate School Rate at RU-NB</t>
  </si>
  <si>
    <t>Tuition Revenues</t>
  </si>
  <si>
    <t>Total T&amp;F Revenues</t>
  </si>
  <si>
    <t>Mandatory Fee Rate Assumptions</t>
  </si>
  <si>
    <t>Mandatory Fee Revenues</t>
  </si>
  <si>
    <t>Other Non Tuition Revenue</t>
  </si>
  <si>
    <t>Input in green cells</t>
  </si>
  <si>
    <t>Subcomponents:</t>
  </si>
  <si>
    <t>Provide a brief justificaton of the Non Tuition revenue</t>
  </si>
  <si>
    <t xml:space="preserve">Year 0 </t>
  </si>
  <si>
    <t>Existing Compensation</t>
  </si>
  <si>
    <t>Choose Yes or No from the drop list</t>
  </si>
  <si>
    <t>Faculty Level:</t>
  </si>
  <si>
    <t># of Positions</t>
  </si>
  <si>
    <t>Annual Salary Rate</t>
  </si>
  <si>
    <t>Fringe Rate</t>
  </si>
  <si>
    <t xml:space="preserve"> Salary Plan Increases</t>
  </si>
  <si>
    <t>Lecturers</t>
  </si>
  <si>
    <t>Lecturer Level:</t>
  </si>
  <si>
    <t>Staff Level:</t>
  </si>
  <si>
    <t>Post Docs Level:</t>
  </si>
  <si>
    <t>Student and Hourly Level:</t>
  </si>
  <si>
    <t>Salary Plan Increases</t>
  </si>
  <si>
    <t xml:space="preserve"> TAs &amp; GAs </t>
  </si>
  <si>
    <t>TAs &amp; GAs Level:</t>
  </si>
  <si>
    <t>Housestaff (Rutgers Health Only)</t>
  </si>
  <si>
    <t>Housestaff Level:</t>
  </si>
  <si>
    <t>Additional Expenses</t>
  </si>
  <si>
    <t>Additional Expenses*</t>
  </si>
  <si>
    <t>Itemize List:</t>
  </si>
  <si>
    <t>Provide a brief justificaton of the Additional Expenses (itemize, as appropriate)</t>
  </si>
  <si>
    <r>
      <t xml:space="preserve">*(e.g., </t>
    </r>
    <r>
      <rPr>
        <sz val="11.5"/>
        <color theme="1"/>
        <rFont val="Calibri"/>
        <family val="2"/>
        <scheme val="minor"/>
      </rPr>
      <t>marketing costs, new Technology/Equipment, new or expanded Library Collections/Databases, New/Modified facilities, etc.)</t>
    </r>
  </si>
  <si>
    <t>Summary of Existing Resources- Informational Only</t>
  </si>
  <si>
    <t>Redistribution of Existing Enrollment - Information Only</t>
  </si>
  <si>
    <t>Total Redistribution of Existing Enrollment</t>
  </si>
  <si>
    <t>Revenues - Information Only</t>
  </si>
  <si>
    <t xml:space="preserve">Total Revenues from Redistribtion of Exisiting Enrollment </t>
  </si>
  <si>
    <t>Total Comp from Redistribtion of Exisiting Resources</t>
  </si>
  <si>
    <t>Enrollments- Existing Resources- Informational Only</t>
  </si>
  <si>
    <t>Freshman</t>
  </si>
  <si>
    <t xml:space="preserve">Sophomore Continuing </t>
  </si>
  <si>
    <t>Sophomore New</t>
  </si>
  <si>
    <t xml:space="preserve">Junior Continuing </t>
  </si>
  <si>
    <t>Junior New</t>
  </si>
  <si>
    <t xml:space="preserve">Senior Continuing </t>
  </si>
  <si>
    <t>Freshman to Sophomore</t>
  </si>
  <si>
    <t>Sophomore to Junior</t>
  </si>
  <si>
    <t>Junior to Senior</t>
  </si>
  <si>
    <t>Compensation for Existing Resources- Informational Only</t>
  </si>
  <si>
    <t>Assumptions - Informational only</t>
  </si>
  <si>
    <t>Job Description</t>
  </si>
  <si>
    <t>Non Federal Fringe Rate</t>
  </si>
  <si>
    <t>Post docs</t>
  </si>
  <si>
    <t>Feel free to utilize the notes tab for any documenation you need to make for your new academic program.</t>
  </si>
  <si>
    <t>Supplies and Oher Expenses</t>
  </si>
  <si>
    <t>Undergrad YR 1 New</t>
  </si>
  <si>
    <t xml:space="preserve">
</t>
  </si>
  <si>
    <t>PLEASE NOTE: Individual faculty members or academic units developing program proposals are not expected to complete this template independently. Please contact the individual in your department or school responsible for budget planning, or your chief budget officer (CBO) in the Chancellor's Office, for assistance with the completion of this template. A job aid is also available to assist with the completion of the budget template by clicking on this box.</t>
  </si>
  <si>
    <t>Prior to requesting Chancellor and/or Provost final approval and submitting the new program proposal to the Office of Academic Planning, the Academic Budget Template must be approved by the chief budget officer at each Chancellor-Led Unit as well as the Office of the Executive Vice President – Chief Financial Officer and University Treasurer. 
Therefore, please submit the Academic Budget Template to your CBO and once they have completed their review, they should submit it to J. Michael Gower, Executive Vice President - Chief Financial Officer &amp; University Treasurer, and David Moore, Vice President for Financial Planning and Analytics – Chief Budget Officer.
A list of the chief budget officers at each Chancellor-Led Unit can be viewed by clicking on this box.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</si>
</sst>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_(* #,##0.000_);_(* \(#,##0.000\);_(* &quot;-&quot;_);_(@_)"/>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scheme val="minor"/>
    </font>
    <font>
      <sz val="12"/>
      <color theme="1"/>
      <name val="Calibri"/>
      <family val="2"/>
      <scheme val="minor"/>
    </font>
    <font>
      <i/>
      <sz val="11"/>
      <color theme="1"/>
      <name val="Calibri"/>
      <family val="2"/>
      <scheme val="minor"/>
    </font>
    <font>
      <b/>
      <sz val="12"/>
      <name val="Calibri"/>
      <family val="2"/>
      <scheme val="minor"/>
    </font>
    <font>
      <sz val="12"/>
      <name val="Calibri"/>
      <family val="2"/>
      <scheme val="minor"/>
    </font>
    <font>
      <i/>
      <sz val="12"/>
      <name val="Calibri"/>
      <family val="2"/>
      <scheme val="minor"/>
    </font>
    <font>
      <i/>
      <sz val="12"/>
      <color rgb="FFFF0000"/>
      <name val="Calibri"/>
      <family val="2"/>
      <scheme val="minor"/>
    </font>
    <font>
      <b/>
      <sz val="12"/>
      <color rgb="FF0000FF"/>
      <name val="Calibri"/>
      <family val="2"/>
      <scheme val="minor"/>
    </font>
    <font>
      <sz val="10"/>
      <name val="Arial"/>
      <family val="2"/>
    </font>
    <font>
      <b/>
      <u/>
      <sz val="12"/>
      <name val="Calibri"/>
      <family val="2"/>
      <scheme val="minor"/>
    </font>
    <font>
      <b/>
      <i/>
      <sz val="12"/>
      <name val="Calibri"/>
      <family val="2"/>
      <scheme val="minor"/>
    </font>
    <font>
      <sz val="11"/>
      <color rgb="FF000000"/>
      <name val="Calibri"/>
      <family val="2"/>
      <scheme val="minor"/>
    </font>
    <font>
      <b/>
      <sz val="20"/>
      <color theme="1"/>
      <name val="Aptos"/>
      <family val="2"/>
    </font>
    <font>
      <b/>
      <sz val="20"/>
      <color theme="4" tint="-0.249977111117893"/>
      <name val="Calibri"/>
      <family val="2"/>
      <scheme val="minor"/>
    </font>
    <font>
      <sz val="11"/>
      <color theme="4" tint="-0.249977111117893"/>
      <name val="Calibri"/>
      <family val="2"/>
      <scheme val="minor"/>
    </font>
    <font>
      <b/>
      <sz val="14"/>
      <color rgb="FF595959"/>
      <name val="Aptos"/>
      <family val="2"/>
    </font>
    <font>
      <b/>
      <sz val="20"/>
      <name val="Calibri"/>
      <family val="2"/>
      <scheme val="minor"/>
    </font>
    <font>
      <sz val="11"/>
      <name val="Calibri"/>
      <family val="2"/>
      <scheme val="minor"/>
    </font>
    <font>
      <b/>
      <sz val="16"/>
      <name val="Calibri"/>
      <family val="2"/>
      <scheme val="minor"/>
    </font>
    <font>
      <b/>
      <sz val="12"/>
      <color theme="1"/>
      <name val="Calibri"/>
      <family val="2"/>
      <scheme val="minor"/>
    </font>
    <font>
      <b/>
      <sz val="14"/>
      <color theme="1"/>
      <name val="Calibri"/>
      <family val="2"/>
      <scheme val="minor"/>
    </font>
    <font>
      <b/>
      <sz val="14"/>
      <name val="Calibri"/>
      <family val="2"/>
      <scheme val="minor"/>
    </font>
    <font>
      <sz val="12"/>
      <color theme="1"/>
      <name val="Calibri"/>
      <family val="2"/>
    </font>
    <font>
      <sz val="11.5"/>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4"/>
        <bgColor indexed="64"/>
      </patternFill>
    </fill>
    <fill>
      <patternFill patternType="solid">
        <fgColor rgb="FF92D050"/>
        <bgColor indexed="64"/>
      </patternFill>
    </fill>
  </fills>
  <borders count="17">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1" fillId="0" borderId="0" applyFont="0" applyFill="0" applyBorder="0" applyAlignment="0" applyProtection="0"/>
    <xf numFmtId="0" fontId="27" fillId="0" borderId="0" applyNumberFormat="0" applyFill="0" applyBorder="0" applyAlignment="0" applyProtection="0"/>
  </cellStyleXfs>
  <cellXfs count="215">
    <xf numFmtId="0" fontId="0" fillId="0" borderId="0" xfId="0"/>
    <xf numFmtId="0" fontId="2" fillId="0" borderId="0" xfId="0" applyFont="1" applyAlignment="1">
      <alignment vertical="center"/>
    </xf>
    <xf numFmtId="0" fontId="0" fillId="2" borderId="0" xfId="0" applyFill="1"/>
    <xf numFmtId="0" fontId="0" fillId="0" borderId="0" xfId="0" applyAlignment="1">
      <alignment horizontal="center"/>
    </xf>
    <xf numFmtId="0" fontId="2" fillId="0" borderId="0" xfId="0" applyFont="1" applyAlignment="1">
      <alignment horizontal="center"/>
    </xf>
    <xf numFmtId="0" fontId="2" fillId="0" borderId="2" xfId="0" applyFont="1" applyBorder="1" applyAlignment="1">
      <alignment horizontal="center"/>
    </xf>
    <xf numFmtId="0" fontId="5" fillId="0" borderId="0" xfId="0" applyFont="1"/>
    <xf numFmtId="164" fontId="0" fillId="0" borderId="0" xfId="1" applyNumberFormat="1" applyFont="1"/>
    <xf numFmtId="0" fontId="2" fillId="0" borderId="0" xfId="0" applyFont="1"/>
    <xf numFmtId="164" fontId="2" fillId="0" borderId="6" xfId="1" applyNumberFormat="1" applyFont="1" applyBorder="1"/>
    <xf numFmtId="10" fontId="0" fillId="0" borderId="0" xfId="3" applyNumberFormat="1" applyFont="1" applyFill="1" applyBorder="1"/>
    <xf numFmtId="164" fontId="0" fillId="0" borderId="0" xfId="0" applyNumberFormat="1"/>
    <xf numFmtId="41" fontId="7" fillId="0" borderId="0" xfId="1" applyNumberFormat="1" applyFont="1"/>
    <xf numFmtId="41" fontId="8" fillId="0" borderId="0" xfId="1" applyNumberFormat="1" applyFont="1" applyAlignment="1">
      <alignment horizontal="left"/>
    </xf>
    <xf numFmtId="41" fontId="6" fillId="0" borderId="0" xfId="1" applyNumberFormat="1" applyFont="1" applyAlignment="1">
      <alignment horizontal="left"/>
    </xf>
    <xf numFmtId="41" fontId="9" fillId="0" borderId="0" xfId="1" applyNumberFormat="1" applyFont="1" applyAlignment="1">
      <alignment horizontal="left"/>
    </xf>
    <xf numFmtId="41" fontId="6" fillId="3" borderId="7" xfId="1" applyNumberFormat="1" applyFont="1" applyFill="1" applyBorder="1" applyAlignment="1">
      <alignment horizontal="center" wrapText="1"/>
    </xf>
    <xf numFmtId="41" fontId="7" fillId="0" borderId="0" xfId="1" applyNumberFormat="1" applyFont="1" applyBorder="1" applyAlignment="1">
      <alignment horizontal="left" indent="2"/>
    </xf>
    <xf numFmtId="41" fontId="6" fillId="0" borderId="0" xfId="1" applyNumberFormat="1" applyFont="1" applyBorder="1" applyAlignment="1">
      <alignment horizontal="right"/>
    </xf>
    <xf numFmtId="41" fontId="12" fillId="0" borderId="0" xfId="4" applyNumberFormat="1" applyFont="1" applyAlignment="1">
      <alignment horizontal="center"/>
    </xf>
    <xf numFmtId="49" fontId="12" fillId="0" borderId="0" xfId="1" applyNumberFormat="1" applyFont="1"/>
    <xf numFmtId="38" fontId="7" fillId="0" borderId="0" xfId="1" applyNumberFormat="1" applyFont="1" applyFill="1" applyAlignment="1">
      <alignment horizontal="center"/>
    </xf>
    <xf numFmtId="38" fontId="7" fillId="0" borderId="0" xfId="1" applyNumberFormat="1" applyFont="1" applyFill="1" applyBorder="1" applyAlignment="1">
      <alignment horizontal="center"/>
    </xf>
    <xf numFmtId="42" fontId="7" fillId="0" borderId="0" xfId="1" applyNumberFormat="1" applyFont="1" applyFill="1"/>
    <xf numFmtId="42" fontId="7" fillId="0" borderId="0" xfId="1" applyNumberFormat="1" applyFont="1" applyFill="1" applyAlignment="1">
      <alignment horizontal="center"/>
    </xf>
    <xf numFmtId="41" fontId="0" fillId="0" borderId="0" xfId="1" applyNumberFormat="1" applyFont="1"/>
    <xf numFmtId="41" fontId="4" fillId="0" borderId="0" xfId="1" applyNumberFormat="1" applyFont="1"/>
    <xf numFmtId="41" fontId="6" fillId="0" borderId="0" xfId="1" applyNumberFormat="1" applyFont="1" applyFill="1" applyAlignment="1">
      <alignment horizontal="right"/>
    </xf>
    <xf numFmtId="42" fontId="6" fillId="0" borderId="12" xfId="2" applyNumberFormat="1" applyFont="1" applyFill="1" applyBorder="1" applyAlignment="1">
      <alignment horizontal="center"/>
    </xf>
    <xf numFmtId="49" fontId="12" fillId="0" borderId="0" xfId="1" applyNumberFormat="1" applyFont="1" applyFill="1"/>
    <xf numFmtId="41" fontId="7" fillId="0" borderId="0" xfId="1" applyNumberFormat="1" applyFont="1" applyFill="1"/>
    <xf numFmtId="165" fontId="4" fillId="0" borderId="0" xfId="3" applyNumberFormat="1" applyFont="1"/>
    <xf numFmtId="42" fontId="6" fillId="0" borderId="12" xfId="1" applyNumberFormat="1" applyFont="1" applyFill="1" applyBorder="1" applyAlignment="1">
      <alignment horizontal="center"/>
    </xf>
    <xf numFmtId="41" fontId="6" fillId="0" borderId="0" xfId="1" applyNumberFormat="1" applyFont="1" applyAlignment="1">
      <alignment horizontal="right"/>
    </xf>
    <xf numFmtId="42" fontId="6" fillId="0" borderId="12" xfId="1" applyNumberFormat="1" applyFont="1" applyBorder="1" applyAlignment="1">
      <alignment horizontal="center"/>
    </xf>
    <xf numFmtId="41" fontId="6" fillId="0" borderId="0" xfId="1" applyNumberFormat="1" applyFont="1"/>
    <xf numFmtId="42" fontId="6" fillId="0" borderId="0" xfId="1" applyNumberFormat="1" applyFont="1" applyBorder="1" applyAlignment="1">
      <alignment horizontal="center"/>
    </xf>
    <xf numFmtId="41" fontId="13" fillId="0" borderId="0" xfId="1" applyNumberFormat="1" applyFont="1"/>
    <xf numFmtId="44" fontId="4" fillId="0" borderId="0" xfId="2" applyFont="1"/>
    <xf numFmtId="9" fontId="4" fillId="0" borderId="0" xfId="3" applyFont="1"/>
    <xf numFmtId="9" fontId="7" fillId="0" borderId="0" xfId="3" applyFont="1"/>
    <xf numFmtId="41" fontId="7" fillId="0" borderId="12" xfId="1" applyNumberFormat="1" applyFont="1" applyBorder="1"/>
    <xf numFmtId="0" fontId="0" fillId="2" borderId="2" xfId="0" applyFill="1" applyBorder="1"/>
    <xf numFmtId="166" fontId="0" fillId="0" borderId="6" xfId="2" applyNumberFormat="1" applyFont="1" applyBorder="1"/>
    <xf numFmtId="166" fontId="0" fillId="0" borderId="0" xfId="2" applyNumberFormat="1" applyFont="1" applyBorder="1"/>
    <xf numFmtId="0" fontId="5" fillId="0" borderId="0" xfId="0" applyFont="1" applyAlignment="1">
      <alignment horizontal="right"/>
    </xf>
    <xf numFmtId="0" fontId="0" fillId="2" borderId="16" xfId="0" applyFill="1" applyBorder="1"/>
    <xf numFmtId="0" fontId="0" fillId="2" borderId="13" xfId="0" applyFill="1" applyBorder="1"/>
    <xf numFmtId="0" fontId="0" fillId="0" borderId="2" xfId="0" applyBorder="1" applyAlignment="1">
      <alignment horizontal="center"/>
    </xf>
    <xf numFmtId="164" fontId="0" fillId="0" borderId="5" xfId="1" applyNumberFormat="1" applyFont="1" applyFill="1" applyBorder="1"/>
    <xf numFmtId="164" fontId="0" fillId="0" borderId="16" xfId="1" applyNumberFormat="1" applyFont="1" applyFill="1" applyBorder="1" applyAlignment="1">
      <alignment horizontal="center"/>
    </xf>
    <xf numFmtId="41" fontId="7" fillId="4" borderId="0" xfId="1" applyNumberFormat="1" applyFont="1" applyFill="1"/>
    <xf numFmtId="43" fontId="0" fillId="0" borderId="0" xfId="0" applyNumberFormat="1"/>
    <xf numFmtId="0" fontId="2" fillId="0" borderId="14" xfId="0" applyFont="1" applyBorder="1" applyAlignment="1">
      <alignment horizontal="center"/>
    </xf>
    <xf numFmtId="0" fontId="2" fillId="0" borderId="6" xfId="0" applyFont="1" applyBorder="1"/>
    <xf numFmtId="164" fontId="2" fillId="0" borderId="6" xfId="0" applyNumberFormat="1" applyFont="1" applyBorder="1"/>
    <xf numFmtId="10" fontId="5" fillId="0" borderId="0" xfId="3" applyNumberFormat="1" applyFont="1" applyFill="1"/>
    <xf numFmtId="0" fontId="14" fillId="0" borderId="0" xfId="0" quotePrefix="1" applyFont="1" applyAlignment="1">
      <alignment horizontal="left" vertical="top"/>
    </xf>
    <xf numFmtId="0" fontId="2" fillId="0" borderId="0" xfId="0" applyFont="1" applyAlignment="1">
      <alignment horizontal="left"/>
    </xf>
    <xf numFmtId="166" fontId="2" fillId="0" borderId="6" xfId="2" applyNumberFormat="1" applyFont="1" applyBorder="1"/>
    <xf numFmtId="0" fontId="3" fillId="0" borderId="0" xfId="0" quotePrefix="1" applyFont="1" applyAlignment="1">
      <alignment horizontal="left" vertical="top"/>
    </xf>
    <xf numFmtId="2" fontId="0" fillId="0" borderId="0" xfId="0" applyNumberFormat="1"/>
    <xf numFmtId="3" fontId="0" fillId="0" borderId="0" xfId="0" applyNumberFormat="1"/>
    <xf numFmtId="0" fontId="15" fillId="0" borderId="0" xfId="0" applyFont="1" applyAlignment="1">
      <alignment vertical="center"/>
    </xf>
    <xf numFmtId="0" fontId="17" fillId="0" borderId="0" xfId="0" applyFont="1"/>
    <xf numFmtId="0" fontId="16" fillId="0" borderId="0" xfId="0" applyFont="1" applyAlignment="1">
      <alignment vertical="center"/>
    </xf>
    <xf numFmtId="0" fontId="19" fillId="0" borderId="0" xfId="0" applyFont="1" applyAlignment="1">
      <alignment vertical="center"/>
    </xf>
    <xf numFmtId="0" fontId="20" fillId="0" borderId="0" xfId="0" applyFont="1"/>
    <xf numFmtId="0" fontId="21" fillId="0" borderId="0" xfId="0" applyFont="1"/>
    <xf numFmtId="0" fontId="6" fillId="0" borderId="0" xfId="0" applyFont="1"/>
    <xf numFmtId="0" fontId="7" fillId="0" borderId="0" xfId="0" applyFont="1"/>
    <xf numFmtId="0" fontId="0" fillId="0" borderId="2" xfId="0" applyBorder="1"/>
    <xf numFmtId="41" fontId="7" fillId="0" borderId="2" xfId="1" applyNumberFormat="1" applyFont="1" applyBorder="1"/>
    <xf numFmtId="10" fontId="5" fillId="0" borderId="5" xfId="3" applyNumberFormat="1" applyFont="1" applyFill="1" applyBorder="1"/>
    <xf numFmtId="41" fontId="7" fillId="0" borderId="9" xfId="1" applyNumberFormat="1" applyFont="1" applyFill="1" applyBorder="1"/>
    <xf numFmtId="41" fontId="7" fillId="0" borderId="15" xfId="1" applyNumberFormat="1" applyFont="1" applyFill="1" applyBorder="1"/>
    <xf numFmtId="42" fontId="6" fillId="0" borderId="0" xfId="1" applyNumberFormat="1" applyFont="1" applyFill="1" applyBorder="1" applyAlignment="1">
      <alignment horizontal="center"/>
    </xf>
    <xf numFmtId="167" fontId="6" fillId="0" borderId="0" xfId="1" applyNumberFormat="1" applyFont="1" applyAlignment="1">
      <alignment horizontal="left"/>
    </xf>
    <xf numFmtId="166" fontId="2" fillId="0" borderId="0" xfId="2" applyNumberFormat="1" applyFont="1" applyBorder="1"/>
    <xf numFmtId="164" fontId="2" fillId="0" borderId="0" xfId="0" applyNumberFormat="1" applyFont="1"/>
    <xf numFmtId="9" fontId="0" fillId="0" borderId="0" xfId="0" applyNumberFormat="1"/>
    <xf numFmtId="0" fontId="23" fillId="0" borderId="0" xfId="0" applyFont="1"/>
    <xf numFmtId="0" fontId="0" fillId="0" borderId="16" xfId="0" applyBorder="1" applyAlignment="1">
      <alignment horizontal="center"/>
    </xf>
    <xf numFmtId="42" fontId="7" fillId="0" borderId="0" xfId="1" applyNumberFormat="1" applyFont="1" applyFill="1" applyAlignment="1" applyProtection="1">
      <alignment horizontal="center"/>
      <protection locked="0"/>
    </xf>
    <xf numFmtId="41" fontId="4" fillId="0" borderId="0" xfId="1" applyNumberFormat="1" applyFont="1" applyProtection="1">
      <protection locked="0"/>
    </xf>
    <xf numFmtId="38" fontId="7" fillId="0" borderId="0" xfId="1" applyNumberFormat="1" applyFont="1" applyFill="1" applyAlignment="1" applyProtection="1">
      <alignment horizontal="center"/>
      <protection locked="0"/>
    </xf>
    <xf numFmtId="41" fontId="8" fillId="0" borderId="0" xfId="1" applyNumberFormat="1" applyFont="1" applyAlignment="1" applyProtection="1">
      <alignment horizontal="left"/>
      <protection locked="0"/>
    </xf>
    <xf numFmtId="41" fontId="6" fillId="0" borderId="0" xfId="1" applyNumberFormat="1" applyFont="1" applyAlignment="1" applyProtection="1">
      <alignment horizontal="left"/>
      <protection locked="0"/>
    </xf>
    <xf numFmtId="41" fontId="7" fillId="0" borderId="0" xfId="1" applyNumberFormat="1" applyFont="1" applyProtection="1">
      <protection locked="0"/>
    </xf>
    <xf numFmtId="41" fontId="9" fillId="0" borderId="0" xfId="1" applyNumberFormat="1" applyFont="1" applyAlignment="1" applyProtection="1">
      <alignment horizontal="left"/>
      <protection locked="0"/>
    </xf>
    <xf numFmtId="49" fontId="12" fillId="0" borderId="0" xfId="1" applyNumberFormat="1" applyFont="1" applyProtection="1">
      <protection locked="0"/>
    </xf>
    <xf numFmtId="41" fontId="7" fillId="0" borderId="0" xfId="1" applyNumberFormat="1" applyFont="1" applyBorder="1" applyAlignment="1" applyProtection="1">
      <alignment horizontal="left" indent="2"/>
      <protection locked="0"/>
    </xf>
    <xf numFmtId="41" fontId="6" fillId="0" borderId="0" xfId="1" applyNumberFormat="1" applyFont="1" applyBorder="1" applyAlignment="1" applyProtection="1">
      <alignment horizontal="right"/>
      <protection locked="0"/>
    </xf>
    <xf numFmtId="41" fontId="12" fillId="0" borderId="0" xfId="4" applyNumberFormat="1" applyFont="1" applyAlignment="1" applyProtection="1">
      <alignment horizontal="center"/>
      <protection locked="0"/>
    </xf>
    <xf numFmtId="42" fontId="7" fillId="0" borderId="0" xfId="1" applyNumberFormat="1" applyFont="1" applyFill="1" applyProtection="1">
      <protection locked="0"/>
    </xf>
    <xf numFmtId="41" fontId="0" fillId="0" borderId="0" xfId="1" applyNumberFormat="1" applyFont="1" applyProtection="1">
      <protection locked="0"/>
    </xf>
    <xf numFmtId="0" fontId="7" fillId="0" borderId="0" xfId="1" applyNumberFormat="1" applyFont="1" applyFill="1" applyAlignment="1" applyProtection="1">
      <alignment wrapText="1"/>
      <protection locked="0"/>
    </xf>
    <xf numFmtId="41" fontId="7" fillId="0" borderId="0" xfId="1" applyNumberFormat="1" applyFont="1" applyAlignment="1" applyProtection="1">
      <alignment horizontal="center"/>
      <protection locked="0"/>
    </xf>
    <xf numFmtId="0" fontId="7" fillId="0" borderId="0" xfId="1" applyNumberFormat="1" applyFont="1" applyFill="1" applyAlignment="1" applyProtection="1">
      <protection locked="0"/>
    </xf>
    <xf numFmtId="42" fontId="7" fillId="2" borderId="0" xfId="1" applyNumberFormat="1" applyFont="1" applyFill="1" applyAlignment="1" applyProtection="1">
      <alignment horizontal="center"/>
      <protection locked="0"/>
    </xf>
    <xf numFmtId="41" fontId="6" fillId="0" borderId="0" xfId="1" applyNumberFormat="1" applyFont="1" applyFill="1" applyAlignment="1" applyProtection="1">
      <alignment horizontal="right"/>
      <protection locked="0"/>
    </xf>
    <xf numFmtId="49" fontId="12" fillId="0" borderId="0" xfId="1" applyNumberFormat="1" applyFont="1" applyFill="1" applyProtection="1">
      <protection locked="0"/>
    </xf>
    <xf numFmtId="41" fontId="7" fillId="0" borderId="0" xfId="1" applyNumberFormat="1" applyFont="1" applyFill="1" applyProtection="1">
      <protection locked="0"/>
    </xf>
    <xf numFmtId="0" fontId="14" fillId="0" borderId="0" xfId="0" quotePrefix="1" applyFont="1" applyAlignment="1" applyProtection="1">
      <alignment horizontal="left" vertical="top"/>
      <protection locked="0"/>
    </xf>
    <xf numFmtId="42" fontId="6" fillId="0" borderId="0" xfId="1" applyNumberFormat="1" applyFont="1" applyFill="1" applyBorder="1" applyAlignment="1" applyProtection="1">
      <alignment horizontal="center"/>
      <protection locked="0"/>
    </xf>
    <xf numFmtId="41" fontId="6" fillId="0" borderId="0" xfId="1" applyNumberFormat="1" applyFont="1" applyFill="1" applyProtection="1">
      <protection locked="0"/>
    </xf>
    <xf numFmtId="41" fontId="6" fillId="0" borderId="0" xfId="1" applyNumberFormat="1" applyFont="1" applyAlignment="1" applyProtection="1">
      <alignment horizontal="right"/>
      <protection locked="0"/>
    </xf>
    <xf numFmtId="41" fontId="6" fillId="0" borderId="0" xfId="1" applyNumberFormat="1" applyFont="1" applyProtection="1">
      <protection locked="0"/>
    </xf>
    <xf numFmtId="42" fontId="6" fillId="0" borderId="0" xfId="1" applyNumberFormat="1" applyFont="1" applyBorder="1" applyAlignment="1" applyProtection="1">
      <alignment horizontal="center"/>
      <protection locked="0"/>
    </xf>
    <xf numFmtId="42" fontId="6" fillId="0" borderId="0" xfId="1" applyNumberFormat="1" applyFont="1" applyFill="1" applyAlignment="1" applyProtection="1">
      <alignment horizontal="left"/>
      <protection locked="0"/>
    </xf>
    <xf numFmtId="42" fontId="6" fillId="0" borderId="0" xfId="1" applyNumberFormat="1" applyFont="1" applyFill="1" applyAlignment="1" applyProtection="1">
      <alignment horizontal="right"/>
      <protection locked="0"/>
    </xf>
    <xf numFmtId="41" fontId="7" fillId="4" borderId="0" xfId="1" applyNumberFormat="1" applyFont="1" applyFill="1" applyProtection="1">
      <protection locked="0"/>
    </xf>
    <xf numFmtId="41" fontId="13" fillId="0" borderId="0" xfId="1" applyNumberFormat="1" applyFont="1" applyProtection="1">
      <protection locked="0"/>
    </xf>
    <xf numFmtId="44" fontId="4" fillId="0" borderId="0" xfId="2" applyFont="1" applyProtection="1">
      <protection locked="0"/>
    </xf>
    <xf numFmtId="9" fontId="4" fillId="0" borderId="0" xfId="3" applyFont="1" applyProtection="1">
      <protection locked="0"/>
    </xf>
    <xf numFmtId="9" fontId="7" fillId="0" borderId="0" xfId="3" applyFont="1" applyProtection="1">
      <protection locked="0"/>
    </xf>
    <xf numFmtId="41" fontId="7" fillId="0" borderId="9" xfId="1" applyNumberFormat="1" applyFont="1" applyBorder="1" applyProtection="1"/>
    <xf numFmtId="41" fontId="7" fillId="0" borderId="15" xfId="1" applyNumberFormat="1" applyFont="1" applyBorder="1" applyProtection="1"/>
    <xf numFmtId="41" fontId="7" fillId="0" borderId="12" xfId="1" applyNumberFormat="1" applyFont="1" applyBorder="1" applyProtection="1"/>
    <xf numFmtId="42" fontId="7" fillId="0" borderId="0" xfId="1" applyNumberFormat="1" applyFont="1" applyFill="1" applyAlignment="1" applyProtection="1">
      <alignment horizontal="center"/>
    </xf>
    <xf numFmtId="42" fontId="6" fillId="0" borderId="12" xfId="2" applyNumberFormat="1" applyFont="1" applyFill="1" applyBorder="1" applyAlignment="1" applyProtection="1">
      <alignment horizontal="center"/>
    </xf>
    <xf numFmtId="42" fontId="6" fillId="0" borderId="12" xfId="1" applyNumberFormat="1" applyFont="1" applyFill="1" applyBorder="1" applyAlignment="1" applyProtection="1">
      <alignment horizontal="center"/>
    </xf>
    <xf numFmtId="38" fontId="7" fillId="0" borderId="0" xfId="2" applyNumberFormat="1" applyFont="1" applyFill="1" applyBorder="1" applyAlignment="1" applyProtection="1">
      <alignment horizontal="center"/>
    </xf>
    <xf numFmtId="42" fontId="6" fillId="0" borderId="12" xfId="1" applyNumberFormat="1" applyFont="1" applyBorder="1" applyAlignment="1" applyProtection="1">
      <alignment horizontal="center"/>
    </xf>
    <xf numFmtId="42" fontId="6" fillId="0" borderId="6" xfId="1" applyNumberFormat="1" applyFont="1" applyFill="1" applyBorder="1" applyAlignment="1" applyProtection="1">
      <alignment horizontal="center"/>
    </xf>
    <xf numFmtId="3" fontId="0" fillId="0" borderId="16" xfId="0" applyNumberFormat="1" applyBorder="1" applyAlignment="1">
      <alignment horizontal="center"/>
    </xf>
    <xf numFmtId="0" fontId="23" fillId="0" borderId="0" xfId="0" applyFont="1" applyAlignment="1">
      <alignment vertical="center"/>
    </xf>
    <xf numFmtId="41" fontId="24" fillId="0" borderId="0" xfId="1" applyNumberFormat="1" applyFont="1" applyProtection="1">
      <protection locked="0"/>
    </xf>
    <xf numFmtId="164" fontId="0" fillId="0" borderId="0" xfId="1" applyNumberFormat="1" applyFont="1" applyFill="1" applyBorder="1" applyAlignment="1">
      <alignment horizontal="center"/>
    </xf>
    <xf numFmtId="164" fontId="0" fillId="0" borderId="0" xfId="1" applyNumberFormat="1" applyFont="1" applyFill="1" applyBorder="1"/>
    <xf numFmtId="3" fontId="0" fillId="0" borderId="0" xfId="0" applyNumberFormat="1" applyAlignment="1">
      <alignment horizontal="center"/>
    </xf>
    <xf numFmtId="41" fontId="24" fillId="5" borderId="0" xfId="1" applyNumberFormat="1" applyFont="1" applyFill="1"/>
    <xf numFmtId="41" fontId="7" fillId="5" borderId="0" xfId="1" applyNumberFormat="1" applyFont="1" applyFill="1"/>
    <xf numFmtId="0" fontId="23" fillId="5" borderId="0" xfId="0" applyFont="1" applyFill="1"/>
    <xf numFmtId="0" fontId="0" fillId="5" borderId="0" xfId="0" applyFill="1"/>
    <xf numFmtId="0" fontId="22" fillId="5" borderId="0" xfId="0" applyFont="1" applyFill="1"/>
    <xf numFmtId="0" fontId="0" fillId="5" borderId="0" xfId="0" applyFill="1" applyAlignment="1">
      <alignment horizontal="center"/>
    </xf>
    <xf numFmtId="38" fontId="0" fillId="0" borderId="16" xfId="0" applyNumberFormat="1" applyBorder="1" applyAlignment="1">
      <alignment horizontal="center"/>
    </xf>
    <xf numFmtId="164" fontId="0" fillId="0" borderId="0" xfId="1" applyNumberFormat="1" applyFont="1" applyFill="1"/>
    <xf numFmtId="0" fontId="2" fillId="5" borderId="0" xfId="0" applyFont="1" applyFill="1"/>
    <xf numFmtId="10" fontId="0" fillId="0" borderId="0" xfId="0" applyNumberFormat="1"/>
    <xf numFmtId="38" fontId="0" fillId="2" borderId="5" xfId="0" applyNumberFormat="1" applyFill="1" applyBorder="1"/>
    <xf numFmtId="38" fontId="0" fillId="2" borderId="5" xfId="1" applyNumberFormat="1" applyFont="1" applyFill="1" applyBorder="1"/>
    <xf numFmtId="41" fontId="6" fillId="3" borderId="7" xfId="1" applyNumberFormat="1" applyFont="1" applyFill="1" applyBorder="1" applyAlignment="1" applyProtection="1">
      <alignment horizontal="center" wrapText="1"/>
      <protection locked="0"/>
    </xf>
    <xf numFmtId="41" fontId="7" fillId="0" borderId="2" xfId="1" applyNumberFormat="1" applyFont="1" applyBorder="1" applyProtection="1">
      <protection locked="0"/>
    </xf>
    <xf numFmtId="41" fontId="4" fillId="2" borderId="0" xfId="1" applyNumberFormat="1" applyFont="1" applyFill="1" applyProtection="1">
      <protection locked="0"/>
    </xf>
    <xf numFmtId="41" fontId="4" fillId="0" borderId="0" xfId="1" applyNumberFormat="1" applyFont="1" applyFill="1" applyProtection="1">
      <protection locked="0"/>
    </xf>
    <xf numFmtId="0" fontId="23" fillId="0" borderId="0" xfId="0" applyFont="1" applyProtection="1">
      <protection locked="0"/>
    </xf>
    <xf numFmtId="0" fontId="0" fillId="0" borderId="0" xfId="0" applyProtection="1">
      <protection locked="0"/>
    </xf>
    <xf numFmtId="0" fontId="2" fillId="0" borderId="0" xfId="0" applyFont="1" applyAlignment="1" applyProtection="1">
      <alignment vertical="center"/>
      <protection locked="0"/>
    </xf>
    <xf numFmtId="0" fontId="2" fillId="0" borderId="0" xfId="0" applyFont="1" applyProtection="1">
      <protection locked="0"/>
    </xf>
    <xf numFmtId="0" fontId="2" fillId="0" borderId="0" xfId="0" applyFont="1" applyAlignment="1" applyProtection="1">
      <alignment horizontal="center"/>
      <protection locked="0"/>
    </xf>
    <xf numFmtId="9" fontId="2" fillId="2" borderId="0" xfId="0" applyNumberFormat="1" applyFont="1" applyFill="1" applyAlignment="1" applyProtection="1">
      <alignment horizontal="center"/>
      <protection locked="0"/>
    </xf>
    <xf numFmtId="0" fontId="2" fillId="0" borderId="2" xfId="0" applyFont="1" applyBorder="1" applyAlignment="1" applyProtection="1">
      <alignment horizontal="center"/>
      <protection locked="0"/>
    </xf>
    <xf numFmtId="0" fontId="0" fillId="2" borderId="0" xfId="0" applyFill="1" applyProtection="1">
      <protection locked="0"/>
    </xf>
    <xf numFmtId="0" fontId="5" fillId="0" borderId="0" xfId="0" applyFont="1" applyProtection="1">
      <protection locked="0"/>
    </xf>
    <xf numFmtId="10" fontId="5" fillId="2" borderId="5" xfId="3" applyNumberFormat="1" applyFont="1" applyFill="1" applyBorder="1" applyProtection="1">
      <protection locked="0"/>
    </xf>
    <xf numFmtId="10" fontId="0" fillId="2" borderId="5" xfId="3" applyNumberFormat="1" applyFont="1" applyFill="1" applyBorder="1" applyProtection="1">
      <protection locked="0"/>
    </xf>
    <xf numFmtId="10" fontId="0" fillId="0" borderId="0" xfId="3" applyNumberFormat="1" applyFont="1" applyFill="1" applyBorder="1" applyProtection="1">
      <protection locked="0"/>
    </xf>
    <xf numFmtId="164" fontId="0" fillId="0" borderId="0" xfId="1" applyNumberFormat="1" applyFont="1" applyProtection="1">
      <protection locked="0"/>
    </xf>
    <xf numFmtId="164" fontId="0" fillId="0" borderId="0" xfId="0" applyNumberFormat="1" applyProtection="1">
      <protection locked="0"/>
    </xf>
    <xf numFmtId="164" fontId="0" fillId="2" borderId="0" xfId="1" applyNumberFormat="1" applyFont="1" applyFill="1" applyProtection="1">
      <protection locked="0"/>
    </xf>
    <xf numFmtId="10" fontId="5" fillId="2" borderId="0" xfId="3" applyNumberFormat="1" applyFont="1" applyFill="1" applyProtection="1">
      <protection locked="0"/>
    </xf>
    <xf numFmtId="164" fontId="0" fillId="0" borderId="0" xfId="1" applyNumberFormat="1" applyFont="1" applyProtection="1"/>
    <xf numFmtId="164" fontId="2" fillId="0" borderId="6" xfId="1" applyNumberFormat="1" applyFont="1" applyBorder="1" applyProtection="1"/>
    <xf numFmtId="0" fontId="0" fillId="0" borderId="0" xfId="0" applyAlignment="1" applyProtection="1">
      <alignment horizontal="center"/>
      <protection locked="0"/>
    </xf>
    <xf numFmtId="43" fontId="0" fillId="0" borderId="0" xfId="0" applyNumberFormat="1" applyProtection="1">
      <protection locked="0"/>
    </xf>
    <xf numFmtId="3" fontId="0" fillId="0" borderId="0" xfId="0" applyNumberFormat="1" applyProtection="1">
      <protection locked="0"/>
    </xf>
    <xf numFmtId="0" fontId="0" fillId="0" borderId="2" xfId="0" applyBorder="1" applyAlignment="1" applyProtection="1">
      <alignment horizontal="center"/>
      <protection locked="0"/>
    </xf>
    <xf numFmtId="10" fontId="0" fillId="0" borderId="2" xfId="0" applyNumberFormat="1" applyBorder="1" applyAlignment="1" applyProtection="1">
      <alignment horizontal="center"/>
      <protection locked="0"/>
    </xf>
    <xf numFmtId="0" fontId="0" fillId="2" borderId="16" xfId="0" applyFill="1" applyBorder="1" applyAlignment="1" applyProtection="1">
      <alignment horizontal="center"/>
      <protection locked="0"/>
    </xf>
    <xf numFmtId="164" fontId="0" fillId="2" borderId="16" xfId="1" applyNumberFormat="1" applyFont="1" applyFill="1" applyBorder="1" applyAlignment="1" applyProtection="1">
      <alignment horizontal="center"/>
      <protection locked="0"/>
    </xf>
    <xf numFmtId="164" fontId="0" fillId="2" borderId="5" xfId="1" applyNumberFormat="1" applyFont="1" applyFill="1" applyBorder="1" applyProtection="1">
      <protection locked="0"/>
    </xf>
    <xf numFmtId="0" fontId="2" fillId="0" borderId="0" xfId="0" applyFont="1" applyAlignment="1" applyProtection="1">
      <alignment horizontal="left"/>
      <protection locked="0"/>
    </xf>
    <xf numFmtId="166" fontId="0" fillId="0" borderId="0" xfId="0" applyNumberFormat="1" applyProtection="1">
      <protection locked="0"/>
    </xf>
    <xf numFmtId="2" fontId="0" fillId="0" borderId="0" xfId="0" applyNumberFormat="1" applyProtection="1">
      <protection locked="0"/>
    </xf>
    <xf numFmtId="10" fontId="5" fillId="0" borderId="0" xfId="3" applyNumberFormat="1" applyFont="1" applyFill="1" applyProtection="1">
      <protection locked="0"/>
    </xf>
    <xf numFmtId="0" fontId="3" fillId="0" borderId="0" xfId="0" quotePrefix="1" applyFont="1" applyAlignment="1" applyProtection="1">
      <alignment horizontal="left" vertical="top"/>
      <protection locked="0"/>
    </xf>
    <xf numFmtId="164" fontId="0" fillId="0" borderId="16" xfId="1" applyNumberFormat="1" applyFont="1" applyFill="1" applyBorder="1" applyAlignment="1" applyProtection="1">
      <alignment horizontal="center"/>
    </xf>
    <xf numFmtId="164" fontId="0" fillId="0" borderId="5" xfId="1" applyNumberFormat="1" applyFont="1" applyFill="1" applyBorder="1" applyProtection="1"/>
    <xf numFmtId="166" fontId="2" fillId="0" borderId="6" xfId="2" applyNumberFormat="1" applyFont="1" applyBorder="1" applyProtection="1"/>
    <xf numFmtId="0" fontId="25" fillId="0" borderId="0" xfId="0" applyFont="1" applyAlignment="1">
      <alignment horizontal="justify" vertical="center"/>
    </xf>
    <xf numFmtId="0" fontId="0" fillId="2" borderId="8" xfId="0" applyFill="1" applyBorder="1" applyAlignment="1">
      <alignment vertical="top" wrapText="1"/>
    </xf>
    <xf numFmtId="0" fontId="0" fillId="2" borderId="9" xfId="0" applyFill="1" applyBorder="1" applyAlignment="1">
      <alignment vertical="top" wrapText="1"/>
    </xf>
    <xf numFmtId="0" fontId="0" fillId="2" borderId="10" xfId="0" applyFill="1" applyBorder="1" applyAlignment="1">
      <alignment vertical="top" wrapText="1"/>
    </xf>
    <xf numFmtId="0" fontId="0" fillId="2" borderId="11" xfId="0" applyFill="1" applyBorder="1" applyAlignment="1">
      <alignment vertical="top" wrapText="1"/>
    </xf>
    <xf numFmtId="0" fontId="0" fillId="2" borderId="0" xfId="0" applyFill="1" applyAlignment="1">
      <alignment vertical="top" wrapText="1"/>
    </xf>
    <xf numFmtId="0" fontId="0" fillId="2" borderId="4" xfId="0" applyFill="1" applyBorder="1" applyAlignment="1">
      <alignment vertical="top" wrapText="1"/>
    </xf>
    <xf numFmtId="0" fontId="0" fillId="2" borderId="1" xfId="0" applyFill="1" applyBorder="1" applyAlignment="1">
      <alignment vertical="top" wrapText="1"/>
    </xf>
    <xf numFmtId="0" fontId="0" fillId="2" borderId="2" xfId="0" applyFill="1" applyBorder="1" applyAlignment="1">
      <alignment vertical="top" wrapText="1"/>
    </xf>
    <xf numFmtId="0" fontId="0" fillId="2" borderId="3" xfId="0" applyFill="1" applyBorder="1" applyAlignment="1">
      <alignment vertical="top" wrapText="1"/>
    </xf>
    <xf numFmtId="0" fontId="0" fillId="2" borderId="8" xfId="0" applyFill="1" applyBorder="1" applyAlignment="1">
      <alignment vertical="top"/>
    </xf>
    <xf numFmtId="3" fontId="0" fillId="2" borderId="5" xfId="0" applyNumberFormat="1" applyFill="1" applyBorder="1"/>
    <xf numFmtId="3" fontId="0" fillId="2" borderId="5" xfId="1" applyNumberFormat="1" applyFont="1" applyFill="1" applyBorder="1"/>
    <xf numFmtId="0" fontId="0" fillId="0" borderId="6" xfId="0" applyBorder="1"/>
    <xf numFmtId="0" fontId="2" fillId="0" borderId="14" xfId="0" applyFont="1" applyBorder="1" applyAlignment="1" applyProtection="1">
      <alignment horizontal="center"/>
      <protection locked="0"/>
    </xf>
    <xf numFmtId="0" fontId="19" fillId="0" borderId="0" xfId="0" applyFont="1" applyAlignment="1">
      <alignment horizontal="center"/>
    </xf>
    <xf numFmtId="0" fontId="19" fillId="0" borderId="0" xfId="0" applyFont="1" applyAlignment="1">
      <alignment horizontal="center" vertical="center"/>
    </xf>
    <xf numFmtId="0" fontId="18" fillId="0" borderId="0" xfId="0" applyFont="1" applyAlignment="1">
      <alignment horizontal="center" vertical="center"/>
    </xf>
    <xf numFmtId="0" fontId="22" fillId="0" borderId="0" xfId="0" applyFont="1" applyAlignment="1">
      <alignment horizontal="left" wrapText="1"/>
    </xf>
    <xf numFmtId="0" fontId="21" fillId="0" borderId="0" xfId="0" applyFont="1" applyAlignment="1">
      <alignment horizontal="left"/>
    </xf>
    <xf numFmtId="0" fontId="5" fillId="2" borderId="0" xfId="0" applyFont="1" applyFill="1" applyAlignment="1" applyProtection="1">
      <alignment horizontal="left" wrapText="1"/>
      <protection locked="0"/>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0" fillId="2" borderId="0" xfId="0" applyFill="1" applyAlignment="1">
      <alignment horizontal="left" vertical="top" wrapText="1"/>
    </xf>
    <xf numFmtId="0" fontId="0" fillId="2" borderId="4" xfId="0" applyFill="1" applyBorder="1" applyAlignment="1">
      <alignment horizontal="left" vertical="top" wrapText="1"/>
    </xf>
    <xf numFmtId="0" fontId="0" fillId="2" borderId="1"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2" fillId="0" borderId="14" xfId="0" applyFont="1" applyBorder="1" applyAlignment="1" applyProtection="1">
      <alignment horizontal="center"/>
      <protection locked="0"/>
    </xf>
    <xf numFmtId="0" fontId="5" fillId="0" borderId="0" xfId="0" applyFont="1" applyAlignment="1">
      <alignment horizontal="left" wrapText="1"/>
    </xf>
    <xf numFmtId="0" fontId="2" fillId="0" borderId="14" xfId="0" applyFont="1" applyBorder="1" applyAlignment="1">
      <alignment horizontal="center"/>
    </xf>
    <xf numFmtId="0" fontId="6" fillId="0" borderId="0" xfId="5" applyFont="1" applyFill="1" applyAlignment="1">
      <alignment wrapText="1"/>
    </xf>
  </cellXfs>
  <cellStyles count="6">
    <cellStyle name="Comma" xfId="1" builtinId="3"/>
    <cellStyle name="Comma 2 2" xfId="4" xr:uid="{00000000-0005-0000-0000-000001000000}"/>
    <cellStyle name="Currency" xfId="2" builtinId="4"/>
    <cellStyle name="Hyperlink" xfId="5"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1466850</xdr:colOff>
          <xdr:row>6</xdr:row>
          <xdr:rowOff>9525</xdr:rowOff>
        </xdr:from>
        <xdr:to>
          <xdr:col>0</xdr:col>
          <xdr:colOff>2266950</xdr:colOff>
          <xdr:row>6</xdr:row>
          <xdr:rowOff>219075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1152525</xdr:colOff>
          <xdr:row>4</xdr:row>
          <xdr:rowOff>47625</xdr:rowOff>
        </xdr:from>
        <xdr:to>
          <xdr:col>0</xdr:col>
          <xdr:colOff>1952625</xdr:colOff>
          <xdr:row>4</xdr:row>
          <xdr:rowOff>257175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xdr:row>
          <xdr:rowOff>57150</xdr:rowOff>
        </xdr:from>
        <xdr:to>
          <xdr:col>5</xdr:col>
          <xdr:colOff>247650</xdr:colOff>
          <xdr:row>5</xdr:row>
          <xdr:rowOff>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4</xdr:row>
          <xdr:rowOff>57150</xdr:rowOff>
        </xdr:from>
        <xdr:to>
          <xdr:col>2</xdr:col>
          <xdr:colOff>400050</xdr:colOff>
          <xdr:row>5</xdr:row>
          <xdr:rowOff>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2114550</xdr:colOff>
          <xdr:row>4</xdr:row>
          <xdr:rowOff>38100</xdr:rowOff>
        </xdr:from>
        <xdr:to>
          <xdr:col>1</xdr:col>
          <xdr:colOff>152400</xdr:colOff>
          <xdr:row>4</xdr:row>
          <xdr:rowOff>247650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6</xdr:row>
          <xdr:rowOff>9525</xdr:rowOff>
        </xdr:from>
        <xdr:to>
          <xdr:col>2</xdr:col>
          <xdr:colOff>295275</xdr:colOff>
          <xdr:row>6</xdr:row>
          <xdr:rowOff>209550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638174</xdr:colOff>
      <xdr:row>16</xdr:row>
      <xdr:rowOff>466725</xdr:rowOff>
    </xdr:from>
    <xdr:to>
      <xdr:col>4</xdr:col>
      <xdr:colOff>465454</xdr:colOff>
      <xdr:row>21</xdr:row>
      <xdr:rowOff>142217</xdr:rowOff>
    </xdr:to>
    <xdr:pic>
      <xdr:nvPicPr>
        <xdr:cNvPr id="16" name="Picture 15" descr="A red text on a white background&#10;&#10;Description automatically generated">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4" y="5191125"/>
          <a:ext cx="4516755" cy="907392"/>
        </a:xfrm>
        <a:prstGeom prst="rect">
          <a:avLst/>
        </a:prstGeom>
      </xdr:spPr>
    </xdr:pic>
    <xdr:clientData/>
  </xdr:twoCellAnchor>
  <xdr:oneCellAnchor>
    <xdr:from>
      <xdr:col>0</xdr:col>
      <xdr:colOff>1552575</xdr:colOff>
      <xdr:row>10</xdr:row>
      <xdr:rowOff>200025</xdr:rowOff>
    </xdr:from>
    <xdr:ext cx="184731" cy="264560"/>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552575" y="245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2495550</xdr:colOff>
          <xdr:row>7</xdr:row>
          <xdr:rowOff>66675</xdr:rowOff>
        </xdr:from>
        <xdr:to>
          <xdr:col>1</xdr:col>
          <xdr:colOff>314325</xdr:colOff>
          <xdr:row>7</xdr:row>
          <xdr:rowOff>209550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7</xdr:row>
          <xdr:rowOff>28575</xdr:rowOff>
        </xdr:from>
        <xdr:to>
          <xdr:col>5</xdr:col>
          <xdr:colOff>161925</xdr:colOff>
          <xdr:row>7</xdr:row>
          <xdr:rowOff>247650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s://academicaffairs.rutgers.edu/chanceller-led-approval-and-reviews" TargetMode="External"/><Relationship Id="rId1" Type="http://schemas.openxmlformats.org/officeDocument/2006/relationships/hyperlink" Target="https://academicaffairs.rutgers.edu/sites/default/files/2024-01/Academic%20Budget%20Template%20Job%20Aid.pdf"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27"/>
  <sheetViews>
    <sheetView showGridLines="0" tabSelected="1" view="pageLayout" topLeftCell="A5" zoomScaleNormal="100" workbookViewId="0">
      <selection activeCell="F9" sqref="F9"/>
    </sheetView>
  </sheetViews>
  <sheetFormatPr defaultRowHeight="15" x14ac:dyDescent="0.25"/>
  <cols>
    <col min="1" max="1" width="41.42578125" customWidth="1"/>
    <col min="2" max="2" width="10.5703125" customWidth="1"/>
    <col min="9" max="12" width="9.140625" customWidth="1"/>
  </cols>
  <sheetData>
    <row r="1" spans="1:15" ht="26.25" x14ac:dyDescent="0.4">
      <c r="A1" s="196" t="s">
        <v>0</v>
      </c>
      <c r="B1" s="196"/>
      <c r="C1" s="196"/>
      <c r="D1" s="196"/>
      <c r="E1" s="196"/>
      <c r="F1" s="196"/>
    </row>
    <row r="2" spans="1:15" ht="26.25" customHeight="1" x14ac:dyDescent="0.25">
      <c r="A2" s="197" t="s">
        <v>1</v>
      </c>
      <c r="B2" s="197"/>
      <c r="C2" s="197"/>
      <c r="D2" s="197"/>
      <c r="E2" s="197"/>
      <c r="F2" s="197"/>
      <c r="G2" s="65"/>
      <c r="H2" s="65"/>
      <c r="I2" s="65"/>
      <c r="J2" s="65"/>
      <c r="K2" s="63"/>
      <c r="L2" s="63"/>
      <c r="M2" s="63"/>
      <c r="N2" s="63"/>
      <c r="O2" s="63"/>
    </row>
    <row r="3" spans="1:15" ht="26.25" customHeight="1" x14ac:dyDescent="0.25">
      <c r="A3" s="66"/>
      <c r="B3" s="66"/>
      <c r="C3" s="66"/>
      <c r="D3" s="66"/>
      <c r="E3" s="66"/>
      <c r="F3" s="66"/>
      <c r="G3" s="65"/>
      <c r="H3" s="65"/>
      <c r="I3" s="65"/>
      <c r="J3" s="65"/>
      <c r="K3" s="63"/>
      <c r="L3" s="63"/>
      <c r="M3" s="63"/>
      <c r="N3" s="63"/>
      <c r="O3" s="63"/>
    </row>
    <row r="4" spans="1:15" x14ac:dyDescent="0.25">
      <c r="A4" s="67"/>
      <c r="B4" s="67"/>
      <c r="C4" s="67"/>
      <c r="D4" s="67"/>
      <c r="E4" s="67"/>
      <c r="F4" s="67"/>
      <c r="G4" s="64"/>
      <c r="H4" s="64"/>
      <c r="I4" s="64"/>
      <c r="J4" s="64"/>
    </row>
    <row r="5" spans="1:15" ht="21" x14ac:dyDescent="0.35">
      <c r="A5" s="68" t="s">
        <v>2</v>
      </c>
      <c r="B5" s="69"/>
      <c r="C5" s="70"/>
      <c r="D5" s="67"/>
      <c r="E5" s="67"/>
      <c r="F5" s="67"/>
      <c r="G5" s="64"/>
      <c r="H5" s="64"/>
      <c r="I5" s="64"/>
      <c r="J5" s="64"/>
    </row>
    <row r="6" spans="1:15" ht="21" x14ac:dyDescent="0.35">
      <c r="A6" s="68" t="s">
        <v>3</v>
      </c>
      <c r="B6" s="69"/>
      <c r="C6" s="70"/>
      <c r="D6" s="67"/>
      <c r="E6" s="67"/>
      <c r="F6" s="67"/>
      <c r="G6" s="64"/>
      <c r="H6" s="64"/>
      <c r="I6" s="64"/>
      <c r="J6" s="64"/>
    </row>
    <row r="7" spans="1:15" ht="21" x14ac:dyDescent="0.35">
      <c r="A7" s="68" t="s">
        <v>4</v>
      </c>
      <c r="B7" s="69"/>
      <c r="C7" s="70"/>
      <c r="D7" s="67"/>
      <c r="E7" s="67"/>
      <c r="F7" s="67"/>
      <c r="G7" s="64"/>
      <c r="H7" s="64"/>
      <c r="I7" s="64"/>
      <c r="J7" s="64"/>
    </row>
    <row r="8" spans="1:15" ht="21" x14ac:dyDescent="0.35">
      <c r="A8" s="68" t="s">
        <v>5</v>
      </c>
      <c r="B8" s="69"/>
      <c r="C8" s="70"/>
      <c r="D8" s="67"/>
      <c r="E8" s="67"/>
      <c r="F8" s="67"/>
      <c r="G8" s="64"/>
      <c r="H8" s="64"/>
      <c r="I8" s="64"/>
      <c r="J8" s="64"/>
    </row>
    <row r="9" spans="1:15" ht="21" x14ac:dyDescent="0.35">
      <c r="A9" s="68" t="s">
        <v>6</v>
      </c>
      <c r="B9" s="69"/>
      <c r="C9" s="70"/>
      <c r="D9" s="67"/>
      <c r="E9" s="67"/>
      <c r="F9" s="67"/>
      <c r="G9" s="64"/>
      <c r="H9" s="64"/>
      <c r="I9" s="64"/>
      <c r="J9" s="64"/>
    </row>
    <row r="10" spans="1:15" ht="21" x14ac:dyDescent="0.35">
      <c r="A10" s="68"/>
      <c r="B10" s="69"/>
      <c r="C10" s="70"/>
      <c r="D10" s="67"/>
      <c r="E10" s="67"/>
      <c r="F10" s="67"/>
      <c r="G10" s="64"/>
      <c r="H10" s="64"/>
      <c r="I10" s="64"/>
      <c r="J10" s="64"/>
    </row>
    <row r="11" spans="1:15" ht="21" x14ac:dyDescent="0.35">
      <c r="A11" s="200" t="s">
        <v>7</v>
      </c>
      <c r="B11" s="200"/>
      <c r="C11" s="70"/>
      <c r="D11" s="67"/>
      <c r="E11" s="67"/>
      <c r="F11" s="67"/>
      <c r="G11" s="64"/>
      <c r="H11" s="64"/>
      <c r="I11" s="64"/>
      <c r="J11" s="64"/>
    </row>
    <row r="12" spans="1:15" ht="104.25" customHeight="1" x14ac:dyDescent="0.25">
      <c r="A12" s="214" t="s">
        <v>151</v>
      </c>
      <c r="B12" s="214"/>
      <c r="C12" s="214"/>
      <c r="D12" s="214"/>
      <c r="E12" s="214"/>
      <c r="F12" s="214"/>
      <c r="G12" s="214"/>
    </row>
    <row r="13" spans="1:15" ht="185.25" customHeight="1" x14ac:dyDescent="0.25">
      <c r="A13" s="214" t="s">
        <v>152</v>
      </c>
      <c r="B13" s="214"/>
      <c r="C13" s="214"/>
      <c r="D13" s="214"/>
      <c r="E13" s="214"/>
      <c r="F13" s="214"/>
      <c r="G13" s="214"/>
    </row>
    <row r="14" spans="1:15" ht="69.75" customHeight="1" x14ac:dyDescent="0.25">
      <c r="A14" s="199" t="s">
        <v>150</v>
      </c>
      <c r="B14" s="199"/>
      <c r="C14" s="199"/>
      <c r="D14" s="199"/>
      <c r="E14" s="199"/>
      <c r="F14" s="199"/>
      <c r="G14" s="199"/>
      <c r="H14" s="199"/>
    </row>
    <row r="17" spans="1:5" ht="22.5" customHeight="1" x14ac:dyDescent="0.25"/>
    <row r="27" spans="1:5" ht="18.75" x14ac:dyDescent="0.25">
      <c r="A27" s="198"/>
      <c r="B27" s="198"/>
      <c r="C27" s="198"/>
      <c r="D27" s="198"/>
      <c r="E27" s="198"/>
    </row>
  </sheetData>
  <mergeCells count="7">
    <mergeCell ref="A1:F1"/>
    <mergeCell ref="A2:F2"/>
    <mergeCell ref="A27:E27"/>
    <mergeCell ref="A14:H14"/>
    <mergeCell ref="A11:B11"/>
    <mergeCell ref="A13:G13"/>
    <mergeCell ref="A12:G12"/>
  </mergeCells>
  <hyperlinks>
    <hyperlink ref="A12:G12" r:id="rId1" display="PLEASE NOTE: Individual faculty members or academic units developing program proposals are not expected to complete this template independently. Please contact the individual in your department or school responsible for budget planning, or your chief budget officer (CBO) in the Chancellor's Office, for assistance with the completion of this template. A job aid is also available to assist with the completion of the budget template by clicking on this box." xr:uid="{0F7E8EB6-5393-488F-B5EC-0140DA2ABE90}"/>
    <hyperlink ref="A13:G13" r:id="rId2" display="https://academicaffairs.rutgers.edu/chanceller-led-approval-and-reviews" xr:uid="{EFE67CBB-B98C-496F-B0AE-4FB418510D0A}"/>
  </hyperlinks>
  <pageMargins left="0.7" right="0.7" top="0.75" bottom="0.75" header="0.3" footer="0.3"/>
  <pageSetup scale="80" fitToHeight="0" orientation="portrait" r:id="rId3"/>
  <headerFooter>
    <oddFooter>&amp;CRevised 04/2024</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6147" r:id="rId6" name="Check Box 3">
              <controlPr defaultSize="0" autoFill="0" autoLine="0" autoPict="0">
                <anchor moveWithCells="1">
                  <from>
                    <xdr:col>0</xdr:col>
                    <xdr:colOff>1466850</xdr:colOff>
                    <xdr:row>6</xdr:row>
                    <xdr:rowOff>9525</xdr:rowOff>
                  </from>
                  <to>
                    <xdr:col>0</xdr:col>
                    <xdr:colOff>2266950</xdr:colOff>
                    <xdr:row>6</xdr:row>
                    <xdr:rowOff>219075</xdr:rowOff>
                  </to>
                </anchor>
              </controlPr>
            </control>
          </mc:Choice>
        </mc:AlternateContent>
        <mc:AlternateContent xmlns:mc="http://schemas.openxmlformats.org/markup-compatibility/2006">
          <mc:Choice Requires="x14">
            <control shapeId="6149" r:id="rId7" name="Check Box 5">
              <controlPr defaultSize="0" autoFill="0" autoLine="0" autoPict="0">
                <anchor moveWithCells="1">
                  <from>
                    <xdr:col>0</xdr:col>
                    <xdr:colOff>1152525</xdr:colOff>
                    <xdr:row>4</xdr:row>
                    <xdr:rowOff>47625</xdr:rowOff>
                  </from>
                  <to>
                    <xdr:col>0</xdr:col>
                    <xdr:colOff>1952625</xdr:colOff>
                    <xdr:row>4</xdr:row>
                    <xdr:rowOff>257175</xdr:rowOff>
                  </to>
                </anchor>
              </controlPr>
            </control>
          </mc:Choice>
        </mc:AlternateContent>
        <mc:AlternateContent xmlns:mc="http://schemas.openxmlformats.org/markup-compatibility/2006">
          <mc:Choice Requires="x14">
            <control shapeId="6150" r:id="rId8" name="Check Box 6">
              <controlPr defaultSize="0" autoFill="0" autoLine="0" autoPict="0">
                <anchor moveWithCells="1">
                  <from>
                    <xdr:col>4</xdr:col>
                    <xdr:colOff>57150</xdr:colOff>
                    <xdr:row>4</xdr:row>
                    <xdr:rowOff>57150</xdr:rowOff>
                  </from>
                  <to>
                    <xdr:col>5</xdr:col>
                    <xdr:colOff>247650</xdr:colOff>
                    <xdr:row>5</xdr:row>
                    <xdr:rowOff>0</xdr:rowOff>
                  </to>
                </anchor>
              </controlPr>
            </control>
          </mc:Choice>
        </mc:AlternateContent>
        <mc:AlternateContent xmlns:mc="http://schemas.openxmlformats.org/markup-compatibility/2006">
          <mc:Choice Requires="x14">
            <control shapeId="6151" r:id="rId9" name="Check Box 7">
              <controlPr defaultSize="0" autoFill="0" autoLine="0" autoPict="0">
                <anchor moveWithCells="1">
                  <from>
                    <xdr:col>1</xdr:col>
                    <xdr:colOff>304800</xdr:colOff>
                    <xdr:row>4</xdr:row>
                    <xdr:rowOff>57150</xdr:rowOff>
                  </from>
                  <to>
                    <xdr:col>2</xdr:col>
                    <xdr:colOff>400050</xdr:colOff>
                    <xdr:row>5</xdr:row>
                    <xdr:rowOff>0</xdr:rowOff>
                  </to>
                </anchor>
              </controlPr>
            </control>
          </mc:Choice>
        </mc:AlternateContent>
        <mc:AlternateContent xmlns:mc="http://schemas.openxmlformats.org/markup-compatibility/2006">
          <mc:Choice Requires="x14">
            <control shapeId="6152" r:id="rId10" name="Check Box 8">
              <controlPr defaultSize="0" autoFill="0" autoLine="0" autoPict="0">
                <anchor moveWithCells="1">
                  <from>
                    <xdr:col>0</xdr:col>
                    <xdr:colOff>2114550</xdr:colOff>
                    <xdr:row>4</xdr:row>
                    <xdr:rowOff>38100</xdr:rowOff>
                  </from>
                  <to>
                    <xdr:col>1</xdr:col>
                    <xdr:colOff>152400</xdr:colOff>
                    <xdr:row>4</xdr:row>
                    <xdr:rowOff>247650</xdr:rowOff>
                  </to>
                </anchor>
              </controlPr>
            </control>
          </mc:Choice>
        </mc:AlternateContent>
        <mc:AlternateContent xmlns:mc="http://schemas.openxmlformats.org/markup-compatibility/2006">
          <mc:Choice Requires="x14">
            <control shapeId="6153" r:id="rId11" name="Check Box 9">
              <controlPr defaultSize="0" autoFill="0" autoLine="0" autoPict="0">
                <anchor moveWithCells="1">
                  <from>
                    <xdr:col>1</xdr:col>
                    <xdr:colOff>200025</xdr:colOff>
                    <xdr:row>6</xdr:row>
                    <xdr:rowOff>9525</xdr:rowOff>
                  </from>
                  <to>
                    <xdr:col>2</xdr:col>
                    <xdr:colOff>295275</xdr:colOff>
                    <xdr:row>6</xdr:row>
                    <xdr:rowOff>209550</xdr:rowOff>
                  </to>
                </anchor>
              </controlPr>
            </control>
          </mc:Choice>
        </mc:AlternateContent>
        <mc:AlternateContent xmlns:mc="http://schemas.openxmlformats.org/markup-compatibility/2006">
          <mc:Choice Requires="x14">
            <control shapeId="6162" r:id="rId12" name="Check Box 18">
              <controlPr defaultSize="0" autoFill="0" autoLine="0" autoPict="0">
                <anchor moveWithCells="1">
                  <from>
                    <xdr:col>0</xdr:col>
                    <xdr:colOff>2495550</xdr:colOff>
                    <xdr:row>7</xdr:row>
                    <xdr:rowOff>66675</xdr:rowOff>
                  </from>
                  <to>
                    <xdr:col>1</xdr:col>
                    <xdr:colOff>314325</xdr:colOff>
                    <xdr:row>7</xdr:row>
                    <xdr:rowOff>209550</xdr:rowOff>
                  </to>
                </anchor>
              </controlPr>
            </control>
          </mc:Choice>
        </mc:AlternateContent>
        <mc:AlternateContent xmlns:mc="http://schemas.openxmlformats.org/markup-compatibility/2006">
          <mc:Choice Requires="x14">
            <control shapeId="6164" r:id="rId13" name="Check Box 20">
              <controlPr defaultSize="0" autoFill="0" autoLine="0" autoPict="0">
                <anchor moveWithCells="1">
                  <from>
                    <xdr:col>2</xdr:col>
                    <xdr:colOff>314325</xdr:colOff>
                    <xdr:row>7</xdr:row>
                    <xdr:rowOff>28575</xdr:rowOff>
                  </from>
                  <to>
                    <xdr:col>5</xdr:col>
                    <xdr:colOff>161925</xdr:colOff>
                    <xdr:row>7</xdr:row>
                    <xdr:rowOff>247650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18BFF-B1C1-4036-A480-2DC592FE5BD2}">
  <sheetPr>
    <tabColor rgb="FF92D050"/>
    <pageSetUpPr fitToPage="1"/>
  </sheetPr>
  <dimension ref="A1:G36"/>
  <sheetViews>
    <sheetView workbookViewId="0">
      <selection activeCell="C4" sqref="C4"/>
    </sheetView>
  </sheetViews>
  <sheetFormatPr defaultRowHeight="15" x14ac:dyDescent="0.25"/>
  <cols>
    <col min="1" max="1" width="30.5703125" customWidth="1"/>
    <col min="2" max="2" width="17.85546875" customWidth="1"/>
    <col min="3" max="3" width="11.5703125" customWidth="1"/>
    <col min="4" max="4" width="11.140625" customWidth="1"/>
    <col min="5" max="5" width="13.42578125" customWidth="1"/>
  </cols>
  <sheetData>
    <row r="1" spans="1:7" ht="15.75" x14ac:dyDescent="0.25">
      <c r="A1" s="135" t="s">
        <v>143</v>
      </c>
      <c r="B1" s="139"/>
    </row>
    <row r="3" spans="1:7" ht="15.75" thickBot="1" x14ac:dyDescent="0.3">
      <c r="A3" s="8" t="s">
        <v>92</v>
      </c>
      <c r="C3" s="5" t="s">
        <v>11</v>
      </c>
      <c r="D3" s="5" t="s">
        <v>12</v>
      </c>
      <c r="E3" s="5" t="s">
        <v>13</v>
      </c>
      <c r="F3" s="5" t="s">
        <v>14</v>
      </c>
      <c r="G3" s="5" t="s">
        <v>15</v>
      </c>
    </row>
    <row r="4" spans="1:7" x14ac:dyDescent="0.25">
      <c r="B4" t="s">
        <v>87</v>
      </c>
      <c r="C4" s="138">
        <f>' Enrollment and T&amp;F Revenue'!C78</f>
        <v>13674</v>
      </c>
      <c r="D4" s="138">
        <f>' Enrollment and T&amp;F Revenue'!D78</f>
        <v>14084.220000000001</v>
      </c>
      <c r="E4" s="138">
        <f>' Enrollment and T&amp;F Revenue'!E78</f>
        <v>14506.746600000002</v>
      </c>
      <c r="F4" s="138">
        <f>' Enrollment and T&amp;F Revenue'!F78</f>
        <v>14941.948998000003</v>
      </c>
      <c r="G4" s="138">
        <f>' Enrollment and T&amp;F Revenue'!G78</f>
        <v>15390.207467940005</v>
      </c>
    </row>
    <row r="5" spans="1:7" x14ac:dyDescent="0.25">
      <c r="B5" t="s">
        <v>88</v>
      </c>
      <c r="C5" s="138">
        <f>' Enrollment and T&amp;F Revenue'!C79</f>
        <v>32436</v>
      </c>
      <c r="D5" s="138">
        <f>' Enrollment and T&amp;F Revenue'!D79</f>
        <v>33409.08</v>
      </c>
      <c r="E5" s="138">
        <f>' Enrollment and T&amp;F Revenue'!E79</f>
        <v>34411.352400000003</v>
      </c>
      <c r="F5" s="138">
        <f>' Enrollment and T&amp;F Revenue'!F79</f>
        <v>35443.692972000004</v>
      </c>
      <c r="G5" s="138">
        <f>' Enrollment and T&amp;F Revenue'!G79</f>
        <v>36507.003761160006</v>
      </c>
    </row>
    <row r="6" spans="1:7" x14ac:dyDescent="0.25">
      <c r="B6" t="s">
        <v>89</v>
      </c>
      <c r="C6" s="138">
        <f>' Enrollment and T&amp;F Revenue'!C80</f>
        <v>19824</v>
      </c>
      <c r="D6" s="138">
        <f>' Enrollment and T&amp;F Revenue'!D80</f>
        <v>20418.72</v>
      </c>
      <c r="E6" s="138">
        <f>' Enrollment and T&amp;F Revenue'!E80</f>
        <v>21031.281600000002</v>
      </c>
      <c r="F6" s="138">
        <f>' Enrollment and T&amp;F Revenue'!F80</f>
        <v>21662.220048000003</v>
      </c>
      <c r="G6" s="138">
        <f>' Enrollment and T&amp;F Revenue'!G80</f>
        <v>22312.086649440003</v>
      </c>
    </row>
    <row r="7" spans="1:7" x14ac:dyDescent="0.25">
      <c r="B7" t="s">
        <v>90</v>
      </c>
      <c r="C7" s="138">
        <f>' Enrollment and T&amp;F Revenue'!C81</f>
        <v>33720</v>
      </c>
      <c r="D7" s="138">
        <f>' Enrollment and T&amp;F Revenue'!D81</f>
        <v>34731.599999999999</v>
      </c>
      <c r="E7" s="138">
        <f>' Enrollment and T&amp;F Revenue'!E81</f>
        <v>35773.548000000003</v>
      </c>
      <c r="F7" s="138">
        <f>' Enrollment and T&amp;F Revenue'!F81</f>
        <v>36846.754440000004</v>
      </c>
      <c r="G7" s="138">
        <f>' Enrollment and T&amp;F Revenue'!G81</f>
        <v>37952.157073200004</v>
      </c>
    </row>
    <row r="9" spans="1:7" x14ac:dyDescent="0.25">
      <c r="A9" s="6" t="s">
        <v>93</v>
      </c>
      <c r="B9" s="6" t="s">
        <v>87</v>
      </c>
      <c r="C9" s="6"/>
      <c r="D9" s="56">
        <f>' Enrollment and T&amp;F Revenue'!D83</f>
        <v>0.03</v>
      </c>
      <c r="E9" s="56">
        <f>' Enrollment and T&amp;F Revenue'!E83</f>
        <v>0.03</v>
      </c>
      <c r="F9" s="56">
        <f>' Enrollment and T&amp;F Revenue'!F83</f>
        <v>0.03</v>
      </c>
      <c r="G9" s="56">
        <f>' Enrollment and T&amp;F Revenue'!G83</f>
        <v>0.03</v>
      </c>
    </row>
    <row r="10" spans="1:7" x14ac:dyDescent="0.25">
      <c r="A10" s="6"/>
      <c r="B10" s="6" t="s">
        <v>88</v>
      </c>
      <c r="C10" s="6"/>
      <c r="D10" s="56">
        <f>' Enrollment and T&amp;F Revenue'!D84</f>
        <v>0.03</v>
      </c>
      <c r="E10" s="56">
        <f>' Enrollment and T&amp;F Revenue'!E84</f>
        <v>0.03</v>
      </c>
      <c r="F10" s="56">
        <f>' Enrollment and T&amp;F Revenue'!F84</f>
        <v>0.03</v>
      </c>
      <c r="G10" s="56">
        <f>' Enrollment and T&amp;F Revenue'!G84</f>
        <v>0.03</v>
      </c>
    </row>
    <row r="11" spans="1:7" x14ac:dyDescent="0.25">
      <c r="A11" s="6"/>
      <c r="B11" s="6" t="s">
        <v>89</v>
      </c>
      <c r="C11" s="6"/>
      <c r="D11" s="56">
        <f>' Enrollment and T&amp;F Revenue'!D85</f>
        <v>0.03</v>
      </c>
      <c r="E11" s="56">
        <f>' Enrollment and T&amp;F Revenue'!E85</f>
        <v>0.03</v>
      </c>
      <c r="F11" s="56">
        <f>' Enrollment and T&amp;F Revenue'!F85</f>
        <v>0.03</v>
      </c>
      <c r="G11" s="56">
        <f>' Enrollment and T&amp;F Revenue'!G85</f>
        <v>0.03</v>
      </c>
    </row>
    <row r="12" spans="1:7" x14ac:dyDescent="0.25">
      <c r="A12" s="6"/>
      <c r="B12" s="6" t="s">
        <v>90</v>
      </c>
      <c r="C12" s="6"/>
      <c r="D12" s="56">
        <f>' Enrollment and T&amp;F Revenue'!D86</f>
        <v>0.03</v>
      </c>
      <c r="E12" s="56">
        <f>' Enrollment and T&amp;F Revenue'!E86</f>
        <v>0.03</v>
      </c>
      <c r="F12" s="56">
        <f>' Enrollment and T&amp;F Revenue'!F86</f>
        <v>0.03</v>
      </c>
      <c r="G12" s="56">
        <f>' Enrollment and T&amp;F Revenue'!G86</f>
        <v>0.03</v>
      </c>
    </row>
    <row r="16" spans="1:7" ht="15.75" thickBot="1" x14ac:dyDescent="0.3">
      <c r="A16" s="8" t="s">
        <v>97</v>
      </c>
      <c r="C16" s="5" t="s">
        <v>11</v>
      </c>
      <c r="D16" s="5" t="s">
        <v>12</v>
      </c>
      <c r="E16" s="5" t="s">
        <v>13</v>
      </c>
      <c r="F16" s="5" t="s">
        <v>14</v>
      </c>
      <c r="G16" s="5" t="s">
        <v>15</v>
      </c>
    </row>
    <row r="17" spans="1:7" x14ac:dyDescent="0.25">
      <c r="B17" t="s">
        <v>87</v>
      </c>
      <c r="C17" s="138">
        <f>' Enrollment and T&amp;F Revenue'!C101</f>
        <v>3565</v>
      </c>
      <c r="D17" s="138">
        <f>' Enrollment and T&amp;F Revenue'!D101</f>
        <v>3671.9500000000003</v>
      </c>
      <c r="E17" s="138">
        <f>' Enrollment and T&amp;F Revenue'!E101</f>
        <v>3782.1085000000003</v>
      </c>
      <c r="F17" s="138">
        <f>' Enrollment and T&amp;F Revenue'!F101</f>
        <v>3895.5717550000004</v>
      </c>
      <c r="G17" s="138">
        <f>' Enrollment and T&amp;F Revenue'!G101</f>
        <v>4012.4389076500006</v>
      </c>
    </row>
    <row r="18" spans="1:7" x14ac:dyDescent="0.25">
      <c r="B18" t="s">
        <v>88</v>
      </c>
      <c r="C18" s="138">
        <f>' Enrollment and T&amp;F Revenue'!C102</f>
        <v>3565</v>
      </c>
      <c r="D18" s="138">
        <f>' Enrollment and T&amp;F Revenue'!D102</f>
        <v>3671.9500000000003</v>
      </c>
      <c r="E18" s="138">
        <f>' Enrollment and T&amp;F Revenue'!E102</f>
        <v>3782.1085000000003</v>
      </c>
      <c r="F18" s="138">
        <f>' Enrollment and T&amp;F Revenue'!F102</f>
        <v>3895.5717550000004</v>
      </c>
      <c r="G18" s="138">
        <f>' Enrollment and T&amp;F Revenue'!G102</f>
        <v>4012.4389076500006</v>
      </c>
    </row>
    <row r="19" spans="1:7" x14ac:dyDescent="0.25">
      <c r="B19" t="s">
        <v>89</v>
      </c>
      <c r="C19" s="138">
        <f>' Enrollment and T&amp;F Revenue'!C103</f>
        <v>2524</v>
      </c>
      <c r="D19" s="138">
        <f>' Enrollment and T&amp;F Revenue'!D103</f>
        <v>2599.7200000000003</v>
      </c>
      <c r="E19" s="138">
        <f>' Enrollment and T&amp;F Revenue'!E103</f>
        <v>2677.7116000000005</v>
      </c>
      <c r="F19" s="138">
        <f>' Enrollment and T&amp;F Revenue'!F103</f>
        <v>2758.0429480000007</v>
      </c>
      <c r="G19" s="138">
        <f>' Enrollment and T&amp;F Revenue'!G103</f>
        <v>2840.7842364400008</v>
      </c>
    </row>
    <row r="20" spans="1:7" x14ac:dyDescent="0.25">
      <c r="B20" t="s">
        <v>90</v>
      </c>
      <c r="C20" s="138">
        <f>' Enrollment and T&amp;F Revenue'!C104</f>
        <v>2524</v>
      </c>
      <c r="D20" s="138">
        <f>' Enrollment and T&amp;F Revenue'!D104</f>
        <v>2599.7200000000003</v>
      </c>
      <c r="E20" s="138">
        <f>' Enrollment and T&amp;F Revenue'!E104</f>
        <v>2677.7116000000005</v>
      </c>
      <c r="F20" s="138">
        <f>' Enrollment and T&amp;F Revenue'!F104</f>
        <v>2758.0429480000007</v>
      </c>
      <c r="G20" s="138">
        <f>' Enrollment and T&amp;F Revenue'!G104</f>
        <v>2840.7842364400008</v>
      </c>
    </row>
    <row r="22" spans="1:7" x14ac:dyDescent="0.25">
      <c r="A22" s="6" t="s">
        <v>93</v>
      </c>
      <c r="B22" s="6" t="s">
        <v>87</v>
      </c>
      <c r="C22" s="6"/>
      <c r="D22" s="56">
        <f>' Enrollment and T&amp;F Revenue'!D106</f>
        <v>0.03</v>
      </c>
      <c r="E22" s="56">
        <f>' Enrollment and T&amp;F Revenue'!E106</f>
        <v>0.03</v>
      </c>
      <c r="F22" s="56">
        <f>' Enrollment and T&amp;F Revenue'!F106</f>
        <v>0.03</v>
      </c>
      <c r="G22" s="56">
        <f>' Enrollment and T&amp;F Revenue'!G106</f>
        <v>0.03</v>
      </c>
    </row>
    <row r="23" spans="1:7" x14ac:dyDescent="0.25">
      <c r="B23" s="6" t="s">
        <v>88</v>
      </c>
      <c r="C23" s="6"/>
      <c r="D23" s="56">
        <f>' Enrollment and T&amp;F Revenue'!D107</f>
        <v>0.03</v>
      </c>
      <c r="E23" s="56">
        <f>' Enrollment and T&amp;F Revenue'!E107</f>
        <v>0.03</v>
      </c>
      <c r="F23" s="56">
        <f>' Enrollment and T&amp;F Revenue'!F107</f>
        <v>0.03</v>
      </c>
      <c r="G23" s="56">
        <f>' Enrollment and T&amp;F Revenue'!G107</f>
        <v>0.03</v>
      </c>
    </row>
    <row r="24" spans="1:7" x14ac:dyDescent="0.25">
      <c r="B24" s="6" t="s">
        <v>89</v>
      </c>
      <c r="C24" s="6"/>
      <c r="D24" s="56">
        <f>' Enrollment and T&amp;F Revenue'!D108</f>
        <v>0.03</v>
      </c>
      <c r="E24" s="56">
        <f>' Enrollment and T&amp;F Revenue'!E108</f>
        <v>0.03</v>
      </c>
      <c r="F24" s="56">
        <f>' Enrollment and T&amp;F Revenue'!F108</f>
        <v>0.03</v>
      </c>
      <c r="G24" s="56">
        <f>' Enrollment and T&amp;F Revenue'!G108</f>
        <v>0.03</v>
      </c>
    </row>
    <row r="25" spans="1:7" x14ac:dyDescent="0.25">
      <c r="B25" s="6" t="s">
        <v>90</v>
      </c>
      <c r="C25" s="6"/>
      <c r="D25" s="56">
        <f>' Enrollment and T&amp;F Revenue'!D109</f>
        <v>0.03</v>
      </c>
      <c r="E25" s="56">
        <f>' Enrollment and T&amp;F Revenue'!E109</f>
        <v>0.03</v>
      </c>
      <c r="F25" s="56">
        <f>' Enrollment and T&amp;F Revenue'!F109</f>
        <v>0.03</v>
      </c>
      <c r="G25" s="56">
        <f>' Enrollment and T&amp;F Revenue'!G109</f>
        <v>0.03</v>
      </c>
    </row>
    <row r="26" spans="1:7" x14ac:dyDescent="0.25">
      <c r="D26" s="56"/>
      <c r="E26" s="56"/>
      <c r="F26" s="56"/>
      <c r="G26" s="56"/>
    </row>
    <row r="28" spans="1:7" x14ac:dyDescent="0.25">
      <c r="A28" s="8" t="s">
        <v>109</v>
      </c>
    </row>
    <row r="29" spans="1:7" x14ac:dyDescent="0.25">
      <c r="A29" s="8" t="s">
        <v>144</v>
      </c>
      <c r="B29" s="8" t="s">
        <v>145</v>
      </c>
    </row>
    <row r="30" spans="1:7" x14ac:dyDescent="0.25">
      <c r="A30" t="s">
        <v>32</v>
      </c>
      <c r="B30" s="140">
        <v>0.71599999999999997</v>
      </c>
    </row>
    <row r="31" spans="1:7" x14ac:dyDescent="0.25">
      <c r="A31" t="s">
        <v>111</v>
      </c>
      <c r="B31" s="140">
        <v>7.6499999999999999E-2</v>
      </c>
    </row>
    <row r="32" spans="1:7" x14ac:dyDescent="0.25">
      <c r="A32" t="s">
        <v>34</v>
      </c>
      <c r="B32" s="140">
        <v>0.71599999999999997</v>
      </c>
    </row>
    <row r="33" spans="1:2" x14ac:dyDescent="0.25">
      <c r="A33" t="s">
        <v>146</v>
      </c>
      <c r="B33" s="140">
        <v>0.71050000000000002</v>
      </c>
    </row>
    <row r="34" spans="1:2" x14ac:dyDescent="0.25">
      <c r="A34" t="s">
        <v>36</v>
      </c>
      <c r="B34" s="140">
        <v>7.6499999999999999E-2</v>
      </c>
    </row>
    <row r="35" spans="1:2" x14ac:dyDescent="0.25">
      <c r="A35" s="57" t="s">
        <v>117</v>
      </c>
      <c r="B35" s="140">
        <v>0.40289999999999998</v>
      </c>
    </row>
    <row r="36" spans="1:2" x14ac:dyDescent="0.25">
      <c r="A36" s="57" t="s">
        <v>119</v>
      </c>
      <c r="B36" s="140">
        <v>0.40479999999999999</v>
      </c>
    </row>
  </sheetData>
  <sheetProtection algorithmName="SHA-512" hashValue="M5Pn2ES3pUoxbrTQkRk/5lWYP51YQzdyBZ4D5+PRSfG19wRdAJ+QcHIj3XhN7x7IuNpLdtzdsd5sxOeENGSBDg==" saltValue="G5RfQTzRP3G4xjR1YI5kPw==" spinCount="100000" sheet="1" objects="1" scenarios="1"/>
  <pageMargins left="0.7" right="0.7" top="0.75" bottom="0.75" header="0.3" footer="0.3"/>
  <pageSetup scale="88" firstPageNumber="15" fitToHeight="0" orientation="portrait" useFirstPageNumber="1" r:id="rId1"/>
  <headerFooter>
    <oddFoote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B8EDC-BB9B-442D-8A5B-8A15AC9C403E}">
  <dimension ref="A1:A8"/>
  <sheetViews>
    <sheetView showGridLines="0" workbookViewId="0"/>
  </sheetViews>
  <sheetFormatPr defaultRowHeight="15" x14ac:dyDescent="0.25"/>
  <cols>
    <col min="10" max="10" width="11.140625" customWidth="1"/>
  </cols>
  <sheetData>
    <row r="1" spans="1:1" x14ac:dyDescent="0.25">
      <c r="A1" s="8" t="s">
        <v>147</v>
      </c>
    </row>
    <row r="8" spans="1:1" ht="15.75" x14ac:dyDescent="0.25">
      <c r="A8" s="181"/>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1"/>
  <sheetViews>
    <sheetView workbookViewId="0">
      <selection activeCell="G4" sqref="G4:K11"/>
    </sheetView>
  </sheetViews>
  <sheetFormatPr defaultRowHeight="15" x14ac:dyDescent="0.25"/>
  <cols>
    <col min="2" max="2" width="15.140625" customWidth="1"/>
    <col min="3" max="3" width="17.85546875" customWidth="1"/>
    <col min="4" max="4" width="12.28515625" customWidth="1"/>
    <col min="5" max="5" width="11.28515625" customWidth="1"/>
    <col min="7" max="8" width="10.5703125" bestFit="1" customWidth="1"/>
    <col min="9" max="9" width="11.5703125" bestFit="1" customWidth="1"/>
    <col min="10" max="11" width="13.28515625" bestFit="1" customWidth="1"/>
  </cols>
  <sheetData>
    <row r="1" spans="1:11" x14ac:dyDescent="0.25">
      <c r="A1" s="8" t="s">
        <v>148</v>
      </c>
      <c r="F1" t="s">
        <v>103</v>
      </c>
      <c r="G1" t="s">
        <v>11</v>
      </c>
      <c r="H1" t="s">
        <v>12</v>
      </c>
      <c r="I1" t="s">
        <v>13</v>
      </c>
      <c r="J1" t="s">
        <v>14</v>
      </c>
      <c r="K1" t="s">
        <v>15</v>
      </c>
    </row>
    <row r="2" spans="1:11" x14ac:dyDescent="0.25">
      <c r="F2" t="s">
        <v>63</v>
      </c>
      <c r="G2" t="s">
        <v>63</v>
      </c>
      <c r="H2" t="s">
        <v>63</v>
      </c>
      <c r="I2" t="s">
        <v>63</v>
      </c>
      <c r="J2" t="s">
        <v>63</v>
      </c>
      <c r="K2" t="s">
        <v>63</v>
      </c>
    </row>
    <row r="4" spans="1:11" ht="15.75" x14ac:dyDescent="0.25">
      <c r="A4" s="30" t="s">
        <v>40</v>
      </c>
      <c r="B4" s="30"/>
      <c r="G4" s="7"/>
      <c r="H4" s="7"/>
      <c r="I4" s="7"/>
      <c r="J4" s="7"/>
      <c r="K4" s="7"/>
    </row>
    <row r="5" spans="1:11" ht="15.75" x14ac:dyDescent="0.25">
      <c r="A5" s="30" t="s">
        <v>41</v>
      </c>
      <c r="B5" s="30"/>
      <c r="G5" s="7"/>
      <c r="H5" s="7"/>
      <c r="I5" s="7"/>
      <c r="J5" s="7"/>
      <c r="K5" s="7"/>
    </row>
    <row r="6" spans="1:11" ht="15.75" x14ac:dyDescent="0.25">
      <c r="A6" s="30" t="s">
        <v>42</v>
      </c>
      <c r="B6" s="30"/>
      <c r="G6" s="7"/>
      <c r="H6" s="7"/>
      <c r="I6" s="7"/>
      <c r="J6" s="7"/>
      <c r="K6" s="7"/>
    </row>
    <row r="7" spans="1:11" ht="15.75" x14ac:dyDescent="0.25">
      <c r="A7" s="30" t="s">
        <v>43</v>
      </c>
      <c r="B7" s="30"/>
      <c r="G7" s="7"/>
      <c r="H7" s="7"/>
      <c r="I7" s="7"/>
      <c r="J7" s="7"/>
      <c r="K7" s="7"/>
    </row>
    <row r="8" spans="1:11" ht="15.75" x14ac:dyDescent="0.25">
      <c r="A8" s="23" t="s">
        <v>44</v>
      </c>
      <c r="B8" s="23"/>
      <c r="G8" s="7"/>
      <c r="H8" s="7"/>
      <c r="I8" s="7"/>
      <c r="J8" s="7"/>
      <c r="K8" s="7"/>
    </row>
    <row r="9" spans="1:11" ht="15.75" x14ac:dyDescent="0.25">
      <c r="A9" s="23" t="s">
        <v>45</v>
      </c>
      <c r="B9" s="23"/>
      <c r="G9" s="7"/>
      <c r="H9" s="7"/>
      <c r="I9" s="7"/>
      <c r="J9" s="7"/>
      <c r="K9" s="7"/>
    </row>
    <row r="10" spans="1:11" ht="15.75" x14ac:dyDescent="0.25">
      <c r="A10" s="30" t="s">
        <v>46</v>
      </c>
      <c r="B10" s="30"/>
      <c r="G10" s="7"/>
      <c r="H10" s="7"/>
      <c r="I10" s="7"/>
      <c r="J10" s="7"/>
      <c r="K10" s="7"/>
    </row>
    <row r="11" spans="1:11" x14ac:dyDescent="0.25">
      <c r="G11" s="11"/>
      <c r="H11" s="11"/>
      <c r="I11" s="11"/>
      <c r="J11" s="11"/>
      <c r="K11" s="1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2"/>
  <sheetViews>
    <sheetView zoomScaleNormal="100" workbookViewId="0">
      <pane ySplit="4" topLeftCell="A5" activePane="bottomLeft" state="frozen"/>
      <selection pane="bottomLeft" activeCell="C29" sqref="C29"/>
    </sheetView>
  </sheetViews>
  <sheetFormatPr defaultColWidth="10.5703125" defaultRowHeight="15.75" x14ac:dyDescent="0.25"/>
  <cols>
    <col min="1" max="1" width="29.7109375" style="88" customWidth="1"/>
    <col min="2" max="2" width="32.5703125" style="88" customWidth="1"/>
    <col min="3" max="6" width="14.5703125" style="84" customWidth="1"/>
    <col min="7" max="7" width="15.5703125" style="84" customWidth="1"/>
    <col min="8" max="8" width="17.28515625" style="84" customWidth="1"/>
    <col min="9" max="9" width="12.7109375" style="84" bestFit="1" customWidth="1"/>
    <col min="10" max="16384" width="10.5703125" style="84"/>
  </cols>
  <sheetData>
    <row r="1" spans="1:8" ht="18.75" x14ac:dyDescent="0.3">
      <c r="A1" s="127" t="s">
        <v>8</v>
      </c>
      <c r="B1" s="127"/>
      <c r="C1" s="145" t="s">
        <v>9</v>
      </c>
      <c r="D1" s="145"/>
    </row>
    <row r="2" spans="1:8" s="88" customFormat="1" ht="16.5" thickBot="1" x14ac:dyDescent="0.3">
      <c r="A2" s="86"/>
      <c r="B2" s="86"/>
      <c r="C2" s="87"/>
      <c r="D2" s="87"/>
      <c r="E2" s="87"/>
      <c r="F2" s="87"/>
      <c r="G2" s="87"/>
      <c r="H2" s="87"/>
    </row>
    <row r="3" spans="1:8" s="88" customFormat="1" ht="16.5" thickBot="1" x14ac:dyDescent="0.3">
      <c r="A3" s="89"/>
      <c r="B3" s="89"/>
      <c r="C3" s="143" t="s">
        <v>10</v>
      </c>
      <c r="D3" s="143" t="s">
        <v>11</v>
      </c>
      <c r="E3" s="143" t="s">
        <v>12</v>
      </c>
      <c r="F3" s="143" t="s">
        <v>13</v>
      </c>
      <c r="G3" s="143" t="s">
        <v>14</v>
      </c>
      <c r="H3" s="143" t="s">
        <v>15</v>
      </c>
    </row>
    <row r="4" spans="1:8" s="88" customFormat="1" ht="16.5" thickBot="1" x14ac:dyDescent="0.3">
      <c r="A4" s="90" t="s">
        <v>16</v>
      </c>
      <c r="B4" s="90"/>
      <c r="C4" s="143" t="s">
        <v>17</v>
      </c>
      <c r="D4" s="143" t="s">
        <v>17</v>
      </c>
      <c r="E4" s="143" t="s">
        <v>17</v>
      </c>
      <c r="F4" s="143" t="s">
        <v>17</v>
      </c>
      <c r="G4" s="143" t="s">
        <v>17</v>
      </c>
      <c r="H4" s="143" t="s">
        <v>17</v>
      </c>
    </row>
    <row r="5" spans="1:8" s="88" customFormat="1" x14ac:dyDescent="0.25">
      <c r="A5" s="91" t="s">
        <v>18</v>
      </c>
      <c r="B5" s="91"/>
      <c r="C5" s="116">
        <v>0</v>
      </c>
      <c r="D5" s="116">
        <f>' Enrollment and T&amp;F Revenue'!C69+' Enrollment and T&amp;F Revenue'!C70</f>
        <v>0</v>
      </c>
      <c r="E5" s="116">
        <f>' Enrollment and T&amp;F Revenue'!D69+' Enrollment and T&amp;F Revenue'!D70</f>
        <v>0</v>
      </c>
      <c r="F5" s="116">
        <f>' Enrollment and T&amp;F Revenue'!E69+' Enrollment and T&amp;F Revenue'!E70</f>
        <v>0</v>
      </c>
      <c r="G5" s="116">
        <f>' Enrollment and T&amp;F Revenue'!F69+' Enrollment and T&amp;F Revenue'!F70</f>
        <v>0</v>
      </c>
      <c r="H5" s="116">
        <f>' Enrollment and T&amp;F Revenue'!G69+' Enrollment and T&amp;F Revenue'!G70</f>
        <v>0</v>
      </c>
    </row>
    <row r="6" spans="1:8" s="88" customFormat="1" x14ac:dyDescent="0.25">
      <c r="A6" s="91" t="s">
        <v>19</v>
      </c>
      <c r="B6" s="91"/>
      <c r="C6" s="117">
        <v>0</v>
      </c>
      <c r="D6" s="117">
        <f>' Enrollment and T&amp;F Revenue'!C71+' Enrollment and T&amp;F Revenue'!C72</f>
        <v>0</v>
      </c>
      <c r="E6" s="117">
        <f>' Enrollment and T&amp;F Revenue'!D71+' Enrollment and T&amp;F Revenue'!D72</f>
        <v>0</v>
      </c>
      <c r="F6" s="117">
        <f>' Enrollment and T&amp;F Revenue'!E71+' Enrollment and T&amp;F Revenue'!E72</f>
        <v>0</v>
      </c>
      <c r="G6" s="117">
        <f>' Enrollment and T&amp;F Revenue'!F71+' Enrollment and T&amp;F Revenue'!F72</f>
        <v>0</v>
      </c>
      <c r="H6" s="117">
        <f>' Enrollment and T&amp;F Revenue'!G71+' Enrollment and T&amp;F Revenue'!G72</f>
        <v>0</v>
      </c>
    </row>
    <row r="7" spans="1:8" s="88" customFormat="1" ht="16.5" thickBot="1" x14ac:dyDescent="0.3">
      <c r="B7" s="92" t="s">
        <v>20</v>
      </c>
      <c r="C7" s="118">
        <v>0</v>
      </c>
      <c r="D7" s="118">
        <f t="shared" ref="D7:H7" si="0">SUM(D5:D6)</f>
        <v>0</v>
      </c>
      <c r="E7" s="118">
        <f t="shared" si="0"/>
        <v>0</v>
      </c>
      <c r="F7" s="118">
        <f t="shared" si="0"/>
        <v>0</v>
      </c>
      <c r="G7" s="118">
        <f t="shared" si="0"/>
        <v>0</v>
      </c>
      <c r="H7" s="118">
        <f t="shared" si="0"/>
        <v>0</v>
      </c>
    </row>
    <row r="8" spans="1:8" s="88" customFormat="1" ht="16.5" thickBot="1" x14ac:dyDescent="0.3">
      <c r="B8" s="92"/>
      <c r="C8" s="144"/>
      <c r="D8" s="144"/>
      <c r="E8" s="144"/>
      <c r="F8" s="144"/>
      <c r="G8" s="144"/>
      <c r="H8" s="144"/>
    </row>
    <row r="9" spans="1:8" s="88" customFormat="1" ht="16.5" thickBot="1" x14ac:dyDescent="0.3">
      <c r="A9" s="89"/>
      <c r="B9" s="89"/>
      <c r="C9" s="143" t="s">
        <v>10</v>
      </c>
      <c r="D9" s="143" t="s">
        <v>11</v>
      </c>
      <c r="E9" s="143" t="s">
        <v>12</v>
      </c>
      <c r="F9" s="143" t="s">
        <v>13</v>
      </c>
      <c r="G9" s="143" t="s">
        <v>14</v>
      </c>
      <c r="H9" s="143" t="s">
        <v>15</v>
      </c>
    </row>
    <row r="10" spans="1:8" s="88" customFormat="1" ht="16.5" thickBot="1" x14ac:dyDescent="0.3">
      <c r="A10" s="90" t="s">
        <v>21</v>
      </c>
      <c r="B10" s="93"/>
      <c r="C10" s="143" t="s">
        <v>22</v>
      </c>
      <c r="D10" s="143" t="s">
        <v>22</v>
      </c>
      <c r="E10" s="143" t="s">
        <v>22</v>
      </c>
      <c r="F10" s="143" t="s">
        <v>22</v>
      </c>
      <c r="G10" s="143" t="s">
        <v>22</v>
      </c>
      <c r="H10" s="143" t="s">
        <v>22</v>
      </c>
    </row>
    <row r="11" spans="1:8" s="88" customFormat="1" x14ac:dyDescent="0.25">
      <c r="A11" s="94" t="s">
        <v>23</v>
      </c>
      <c r="B11" s="94"/>
      <c r="C11" s="119">
        <v>0</v>
      </c>
      <c r="D11" s="119">
        <f>' Enrollment and T&amp;F Revenue'!C96</f>
        <v>0</v>
      </c>
      <c r="E11" s="119">
        <f>' Enrollment and T&amp;F Revenue'!D96</f>
        <v>0</v>
      </c>
      <c r="F11" s="119">
        <f>' Enrollment and T&amp;F Revenue'!E96</f>
        <v>0</v>
      </c>
      <c r="G11" s="119">
        <f>' Enrollment and T&amp;F Revenue'!F96</f>
        <v>0</v>
      </c>
      <c r="H11" s="119">
        <f>' Enrollment and T&amp;F Revenue'!G96</f>
        <v>0</v>
      </c>
    </row>
    <row r="12" spans="1:8" s="88" customFormat="1" x14ac:dyDescent="0.25">
      <c r="A12" s="95" t="s">
        <v>24</v>
      </c>
      <c r="B12" s="95"/>
      <c r="C12" s="119">
        <v>0</v>
      </c>
      <c r="D12" s="119">
        <f>' Enrollment and T&amp;F Revenue'!C120</f>
        <v>0</v>
      </c>
      <c r="E12" s="119">
        <f>' Enrollment and T&amp;F Revenue'!D120</f>
        <v>0</v>
      </c>
      <c r="F12" s="119">
        <f>' Enrollment and T&amp;F Revenue'!E120</f>
        <v>0</v>
      </c>
      <c r="G12" s="119">
        <f>' Enrollment and T&amp;F Revenue'!F120</f>
        <v>0</v>
      </c>
      <c r="H12" s="119">
        <f>' Enrollment and T&amp;F Revenue'!G120</f>
        <v>0</v>
      </c>
    </row>
    <row r="13" spans="1:8" s="88" customFormat="1" x14ac:dyDescent="0.25">
      <c r="A13" s="96">
        <f>'Other Non-TF Revenues'!B4</f>
        <v>0</v>
      </c>
      <c r="B13" s="94" t="s">
        <v>25</v>
      </c>
      <c r="C13" s="119">
        <v>0</v>
      </c>
      <c r="D13" s="119">
        <f>'Other Non-TF Revenues'!C12</f>
        <v>0</v>
      </c>
      <c r="E13" s="119">
        <f>'Other Non-TF Revenues'!D12</f>
        <v>0</v>
      </c>
      <c r="F13" s="119">
        <f>'Other Non-TF Revenues'!E12</f>
        <v>0</v>
      </c>
      <c r="G13" s="119">
        <f>'Other Non-TF Revenues'!F12</f>
        <v>0</v>
      </c>
      <c r="H13" s="119">
        <f>'Other Non-TF Revenues'!G12</f>
        <v>0</v>
      </c>
    </row>
    <row r="14" spans="1:8" s="97" customFormat="1" x14ac:dyDescent="0.25">
      <c r="A14" s="96">
        <f>'Other Non-TF Revenues'!B21</f>
        <v>0</v>
      </c>
      <c r="B14" s="94" t="s">
        <v>26</v>
      </c>
      <c r="C14" s="119">
        <v>0</v>
      </c>
      <c r="D14" s="119">
        <f>'Other Non-TF Revenues'!C29</f>
        <v>0</v>
      </c>
      <c r="E14" s="119">
        <f>'Other Non-TF Revenues'!D29</f>
        <v>0</v>
      </c>
      <c r="F14" s="119">
        <f>'Other Non-TF Revenues'!E29</f>
        <v>0</v>
      </c>
      <c r="G14" s="119">
        <f>'Other Non-TF Revenues'!F29</f>
        <v>0</v>
      </c>
      <c r="H14" s="119">
        <f>'Other Non-TF Revenues'!G29</f>
        <v>0</v>
      </c>
    </row>
    <row r="15" spans="1:8" x14ac:dyDescent="0.25">
      <c r="A15" s="96">
        <f>'Other Non-TF Revenues'!B39</f>
        <v>0</v>
      </c>
      <c r="B15" s="94" t="s">
        <v>27</v>
      </c>
      <c r="C15" s="119">
        <v>0</v>
      </c>
      <c r="D15" s="119">
        <f>'Other Non-TF Revenues'!C47</f>
        <v>0</v>
      </c>
      <c r="E15" s="119">
        <f>'Other Non-TF Revenues'!D47</f>
        <v>0</v>
      </c>
      <c r="F15" s="119">
        <f>'Other Non-TF Revenues'!E47</f>
        <v>0</v>
      </c>
      <c r="G15" s="119">
        <f>'Other Non-TF Revenues'!F47</f>
        <v>0</v>
      </c>
      <c r="H15" s="119">
        <f>'Other Non-TF Revenues'!G47</f>
        <v>0</v>
      </c>
    </row>
    <row r="16" spans="1:8" x14ac:dyDescent="0.25">
      <c r="A16" s="98" t="s">
        <v>28</v>
      </c>
      <c r="B16" s="94"/>
      <c r="C16" s="99">
        <v>0</v>
      </c>
      <c r="D16" s="99">
        <v>0</v>
      </c>
      <c r="E16" s="99">
        <v>0</v>
      </c>
      <c r="F16" s="99">
        <v>0</v>
      </c>
      <c r="G16" s="99">
        <v>0</v>
      </c>
      <c r="H16" s="99">
        <v>0</v>
      </c>
    </row>
    <row r="17" spans="1:8" x14ac:dyDescent="0.25">
      <c r="A17" s="98" t="s">
        <v>29</v>
      </c>
      <c r="B17" s="94"/>
      <c r="C17" s="99">
        <v>0</v>
      </c>
      <c r="D17" s="99">
        <v>0</v>
      </c>
      <c r="E17" s="99">
        <v>0</v>
      </c>
      <c r="F17" s="99">
        <v>0</v>
      </c>
      <c r="G17" s="99">
        <v>0</v>
      </c>
      <c r="H17" s="99">
        <v>0</v>
      </c>
    </row>
    <row r="18" spans="1:8" ht="16.5" thickBot="1" x14ac:dyDescent="0.3">
      <c r="B18" s="100" t="s">
        <v>30</v>
      </c>
      <c r="C18" s="120">
        <f>SUM(C11:C17)</f>
        <v>0</v>
      </c>
      <c r="D18" s="120">
        <f t="shared" ref="D18:H18" si="1">SUM(D11:D17)</f>
        <v>0</v>
      </c>
      <c r="E18" s="120">
        <f t="shared" si="1"/>
        <v>0</v>
      </c>
      <c r="F18" s="120">
        <f t="shared" si="1"/>
        <v>0</v>
      </c>
      <c r="G18" s="120">
        <f t="shared" si="1"/>
        <v>0</v>
      </c>
      <c r="H18" s="120">
        <f t="shared" si="1"/>
        <v>0</v>
      </c>
    </row>
    <row r="19" spans="1:8" x14ac:dyDescent="0.25">
      <c r="A19" s="84"/>
      <c r="B19" s="84"/>
    </row>
    <row r="20" spans="1:8" x14ac:dyDescent="0.25">
      <c r="A20" s="101" t="s">
        <v>31</v>
      </c>
      <c r="B20" s="101"/>
      <c r="C20" s="85"/>
      <c r="D20" s="85"/>
      <c r="E20" s="85"/>
      <c r="F20" s="85"/>
      <c r="G20" s="85"/>
      <c r="H20" s="85"/>
    </row>
    <row r="21" spans="1:8" x14ac:dyDescent="0.25">
      <c r="A21" s="102" t="s">
        <v>32</v>
      </c>
      <c r="C21" s="119">
        <f>'Total Compensation'!K17</f>
        <v>0</v>
      </c>
      <c r="D21" s="119">
        <f>'Total Compensation'!L17</f>
        <v>0</v>
      </c>
      <c r="E21" s="119">
        <f>'Total Compensation'!M17</f>
        <v>0</v>
      </c>
      <c r="F21" s="119">
        <f>'Total Compensation'!N17</f>
        <v>0</v>
      </c>
      <c r="G21" s="119">
        <f>'Total Compensation'!O17</f>
        <v>0</v>
      </c>
      <c r="H21" s="119">
        <f>'Total Compensation'!P17</f>
        <v>0</v>
      </c>
    </row>
    <row r="22" spans="1:8" x14ac:dyDescent="0.25">
      <c r="A22" s="102" t="s">
        <v>33</v>
      </c>
      <c r="C22" s="119">
        <f>'Total Compensation'!K36</f>
        <v>0</v>
      </c>
      <c r="D22" s="119">
        <f>'Total Compensation'!L36</f>
        <v>0</v>
      </c>
      <c r="E22" s="119">
        <f>'Total Compensation'!M36</f>
        <v>0</v>
      </c>
      <c r="F22" s="119">
        <f>'Total Compensation'!N36</f>
        <v>0</v>
      </c>
      <c r="G22" s="119">
        <f>'Total Compensation'!O36</f>
        <v>0</v>
      </c>
      <c r="H22" s="119">
        <f>'Total Compensation'!P36</f>
        <v>0</v>
      </c>
    </row>
    <row r="23" spans="1:8" x14ac:dyDescent="0.25">
      <c r="A23" s="102" t="s">
        <v>34</v>
      </c>
      <c r="C23" s="119">
        <f>'Total Compensation'!K55</f>
        <v>0</v>
      </c>
      <c r="D23" s="119">
        <f>'Total Compensation'!L55</f>
        <v>0</v>
      </c>
      <c r="E23" s="119">
        <f>'Total Compensation'!M55</f>
        <v>0</v>
      </c>
      <c r="F23" s="119">
        <f>'Total Compensation'!N55</f>
        <v>0</v>
      </c>
      <c r="G23" s="119">
        <f>'Total Compensation'!O55</f>
        <v>0</v>
      </c>
      <c r="H23" s="119">
        <f>'Total Compensation'!P55</f>
        <v>0</v>
      </c>
    </row>
    <row r="24" spans="1:8" x14ac:dyDescent="0.25">
      <c r="A24" s="102" t="s">
        <v>35</v>
      </c>
      <c r="C24" s="119">
        <f>'Total Compensation'!K73</f>
        <v>0</v>
      </c>
      <c r="D24" s="119">
        <f>'Total Compensation'!L73</f>
        <v>0</v>
      </c>
      <c r="E24" s="119">
        <f>'Total Compensation'!M73</f>
        <v>0</v>
      </c>
      <c r="F24" s="119">
        <f>'Total Compensation'!N73</f>
        <v>0</v>
      </c>
      <c r="G24" s="119">
        <f>'Total Compensation'!O73</f>
        <v>0</v>
      </c>
      <c r="H24" s="119">
        <f>'Total Compensation'!P73</f>
        <v>0</v>
      </c>
    </row>
    <row r="25" spans="1:8" x14ac:dyDescent="0.25">
      <c r="A25" s="102" t="s">
        <v>36</v>
      </c>
      <c r="C25" s="119">
        <f>'Total Compensation'!K91</f>
        <v>0</v>
      </c>
      <c r="D25" s="119">
        <f>'Total Compensation'!L91</f>
        <v>0</v>
      </c>
      <c r="E25" s="119">
        <f>'Total Compensation'!M91</f>
        <v>0</v>
      </c>
      <c r="F25" s="119">
        <f>'Total Compensation'!N91</f>
        <v>0</v>
      </c>
      <c r="G25" s="119">
        <f>'Total Compensation'!O91</f>
        <v>0</v>
      </c>
      <c r="H25" s="119">
        <f>'Total Compensation'!P91</f>
        <v>0</v>
      </c>
    </row>
    <row r="26" spans="1:8" x14ac:dyDescent="0.25">
      <c r="A26" s="102" t="s">
        <v>37</v>
      </c>
      <c r="C26" s="119">
        <f>'Total Compensation'!K109</f>
        <v>0</v>
      </c>
      <c r="D26" s="119">
        <f>'Total Compensation'!L109</f>
        <v>0</v>
      </c>
      <c r="E26" s="119">
        <f>'Total Compensation'!M109</f>
        <v>0</v>
      </c>
      <c r="F26" s="119">
        <f>'Total Compensation'!N109</f>
        <v>0</v>
      </c>
      <c r="G26" s="119">
        <f>'Total Compensation'!O109</f>
        <v>0</v>
      </c>
      <c r="H26" s="119">
        <f>'Total Compensation'!P109</f>
        <v>0</v>
      </c>
    </row>
    <row r="27" spans="1:8" x14ac:dyDescent="0.25">
      <c r="A27" s="103" t="s">
        <v>38</v>
      </c>
      <c r="C27" s="119">
        <f>'Total Compensation'!K128</f>
        <v>0</v>
      </c>
      <c r="D27" s="119">
        <f>'Total Compensation'!L128</f>
        <v>0</v>
      </c>
      <c r="E27" s="119">
        <f>'Total Compensation'!M128</f>
        <v>0</v>
      </c>
      <c r="F27" s="119">
        <f>'Total Compensation'!N128</f>
        <v>0</v>
      </c>
      <c r="G27" s="119">
        <f>'Total Compensation'!O128</f>
        <v>0</v>
      </c>
      <c r="H27" s="119">
        <f>'Total Compensation'!P128</f>
        <v>0</v>
      </c>
    </row>
    <row r="28" spans="1:8" x14ac:dyDescent="0.25">
      <c r="A28" s="102"/>
      <c r="C28" s="119"/>
      <c r="D28" s="119"/>
      <c r="E28" s="119"/>
      <c r="F28" s="119"/>
      <c r="G28" s="119"/>
      <c r="H28" s="119"/>
    </row>
    <row r="29" spans="1:8" ht="16.5" thickBot="1" x14ac:dyDescent="0.3">
      <c r="B29" s="100" t="s">
        <v>39</v>
      </c>
      <c r="C29" s="121">
        <f>SUM(C21:C27)</f>
        <v>0</v>
      </c>
      <c r="D29" s="121">
        <f t="shared" ref="D29:H29" si="2">SUM(D21:D27)</f>
        <v>0</v>
      </c>
      <c r="E29" s="121">
        <f t="shared" si="2"/>
        <v>0</v>
      </c>
      <c r="F29" s="121">
        <f t="shared" si="2"/>
        <v>0</v>
      </c>
      <c r="G29" s="121">
        <f t="shared" si="2"/>
        <v>0</v>
      </c>
      <c r="H29" s="121">
        <f t="shared" si="2"/>
        <v>0</v>
      </c>
    </row>
    <row r="30" spans="1:8" x14ac:dyDescent="0.25">
      <c r="B30" s="100"/>
      <c r="C30" s="104"/>
      <c r="D30" s="104"/>
      <c r="E30" s="104"/>
      <c r="F30" s="104"/>
      <c r="G30" s="104"/>
      <c r="H30" s="104"/>
    </row>
    <row r="31" spans="1:8" x14ac:dyDescent="0.25">
      <c r="A31" s="102" t="s">
        <v>40</v>
      </c>
      <c r="B31" s="102"/>
      <c r="C31" s="99"/>
      <c r="D31" s="99"/>
      <c r="E31" s="99"/>
      <c r="F31" s="99"/>
      <c r="G31" s="99"/>
      <c r="H31" s="99"/>
    </row>
    <row r="32" spans="1:8" x14ac:dyDescent="0.25">
      <c r="A32" s="102" t="s">
        <v>41</v>
      </c>
      <c r="B32" s="102"/>
      <c r="C32" s="99"/>
      <c r="D32" s="99"/>
      <c r="E32" s="99"/>
      <c r="F32" s="99"/>
      <c r="G32" s="99"/>
      <c r="H32" s="99"/>
    </row>
    <row r="33" spans="1:8" x14ac:dyDescent="0.25">
      <c r="A33" s="102" t="s">
        <v>42</v>
      </c>
      <c r="B33" s="102"/>
      <c r="C33" s="99"/>
      <c r="D33" s="99"/>
      <c r="E33" s="99"/>
      <c r="F33" s="99"/>
      <c r="G33" s="99"/>
      <c r="H33" s="99"/>
    </row>
    <row r="34" spans="1:8" x14ac:dyDescent="0.25">
      <c r="A34" s="102" t="s">
        <v>43</v>
      </c>
      <c r="B34" s="102"/>
      <c r="C34" s="99"/>
      <c r="D34" s="99"/>
      <c r="E34" s="99"/>
      <c r="F34" s="99"/>
      <c r="G34" s="99"/>
      <c r="H34" s="99"/>
    </row>
    <row r="35" spans="1:8" x14ac:dyDescent="0.25">
      <c r="A35" s="94" t="s">
        <v>44</v>
      </c>
      <c r="B35" s="94"/>
      <c r="C35" s="99"/>
      <c r="D35" s="99"/>
      <c r="E35" s="99"/>
      <c r="F35" s="99"/>
      <c r="G35" s="99"/>
      <c r="H35" s="99"/>
    </row>
    <row r="36" spans="1:8" x14ac:dyDescent="0.25">
      <c r="A36" s="94" t="s">
        <v>45</v>
      </c>
      <c r="B36" s="94"/>
      <c r="C36" s="99"/>
      <c r="D36" s="99"/>
      <c r="E36" s="99"/>
      <c r="F36" s="99"/>
      <c r="G36" s="99"/>
      <c r="H36" s="99"/>
    </row>
    <row r="37" spans="1:8" x14ac:dyDescent="0.25">
      <c r="A37" s="102" t="s">
        <v>46</v>
      </c>
      <c r="B37" s="102"/>
      <c r="C37" s="119">
        <f>'Additional Expenses'!C18</f>
        <v>0</v>
      </c>
      <c r="D37" s="119">
        <f>'Additional Expenses'!D18</f>
        <v>0</v>
      </c>
      <c r="E37" s="119">
        <f>'Additional Expenses'!E18</f>
        <v>0</v>
      </c>
      <c r="F37" s="119">
        <f>'Additional Expenses'!F18</f>
        <v>0</v>
      </c>
      <c r="G37" s="119">
        <f>'Additional Expenses'!G18</f>
        <v>0</v>
      </c>
      <c r="H37" s="119">
        <f>'Additional Expenses'!H18</f>
        <v>0</v>
      </c>
    </row>
    <row r="38" spans="1:8" ht="16.5" thickBot="1" x14ac:dyDescent="0.3">
      <c r="A38" s="102"/>
      <c r="B38" s="105" t="s">
        <v>47</v>
      </c>
      <c r="C38" s="121">
        <f>SUM(C31:C37)</f>
        <v>0</v>
      </c>
      <c r="D38" s="121">
        <f t="shared" ref="D38:G38" si="3">SUM(D31:D37)</f>
        <v>0</v>
      </c>
      <c r="E38" s="121">
        <f t="shared" si="3"/>
        <v>0</v>
      </c>
      <c r="F38" s="121">
        <f t="shared" si="3"/>
        <v>0</v>
      </c>
      <c r="G38" s="121">
        <f t="shared" si="3"/>
        <v>0</v>
      </c>
      <c r="H38" s="121">
        <f>SUM(H31:H37)</f>
        <v>0</v>
      </c>
    </row>
    <row r="39" spans="1:8" x14ac:dyDescent="0.25">
      <c r="A39" s="102"/>
      <c r="B39" s="105"/>
      <c r="C39" s="119"/>
      <c r="D39" s="119"/>
      <c r="E39" s="119"/>
      <c r="F39" s="119"/>
      <c r="G39" s="119"/>
      <c r="H39" s="119"/>
    </row>
    <row r="40" spans="1:8" ht="16.5" thickBot="1" x14ac:dyDescent="0.3">
      <c r="B40" s="100" t="s">
        <v>48</v>
      </c>
      <c r="C40" s="121">
        <f>+C29+C38</f>
        <v>0</v>
      </c>
      <c r="D40" s="121">
        <f t="shared" ref="D40:H40" si="4">+D29+D38</f>
        <v>0</v>
      </c>
      <c r="E40" s="121">
        <f t="shared" si="4"/>
        <v>0</v>
      </c>
      <c r="F40" s="121">
        <f t="shared" si="4"/>
        <v>0</v>
      </c>
      <c r="G40" s="121">
        <f t="shared" si="4"/>
        <v>0</v>
      </c>
      <c r="H40" s="121">
        <f t="shared" si="4"/>
        <v>0</v>
      </c>
    </row>
    <row r="41" spans="1:8" x14ac:dyDescent="0.25">
      <c r="A41" s="105"/>
      <c r="B41" s="105"/>
      <c r="C41" s="122"/>
      <c r="D41" s="122"/>
      <c r="E41" s="122"/>
      <c r="F41" s="122"/>
      <c r="G41" s="122"/>
      <c r="H41" s="122"/>
    </row>
    <row r="42" spans="1:8" ht="16.5" thickBot="1" x14ac:dyDescent="0.3">
      <c r="B42" s="106" t="s">
        <v>49</v>
      </c>
      <c r="C42" s="123">
        <f>C18-C40</f>
        <v>0</v>
      </c>
      <c r="D42" s="123">
        <f t="shared" ref="D42:H42" si="5">D18-D40</f>
        <v>0</v>
      </c>
      <c r="E42" s="123">
        <f t="shared" si="5"/>
        <v>0</v>
      </c>
      <c r="F42" s="123">
        <f t="shared" si="5"/>
        <v>0</v>
      </c>
      <c r="G42" s="123">
        <f t="shared" si="5"/>
        <v>0</v>
      </c>
      <c r="H42" s="123">
        <f t="shared" si="5"/>
        <v>0</v>
      </c>
    </row>
    <row r="43" spans="1:8" x14ac:dyDescent="0.25">
      <c r="A43" s="107"/>
      <c r="B43" s="107"/>
      <c r="C43" s="108"/>
      <c r="D43" s="108"/>
      <c r="E43" s="108"/>
      <c r="F43" s="108"/>
      <c r="G43" s="108"/>
      <c r="H43" s="108"/>
    </row>
    <row r="44" spans="1:8" x14ac:dyDescent="0.25">
      <c r="A44" s="109" t="s">
        <v>50</v>
      </c>
      <c r="B44" s="110"/>
      <c r="C44" s="99">
        <v>0</v>
      </c>
      <c r="D44" s="99">
        <v>0</v>
      </c>
      <c r="E44" s="99">
        <v>0</v>
      </c>
      <c r="F44" s="99">
        <v>0</v>
      </c>
      <c r="G44" s="99">
        <v>0</v>
      </c>
      <c r="H44" s="99">
        <v>0</v>
      </c>
    </row>
    <row r="45" spans="1:8" s="88" customFormat="1" x14ac:dyDescent="0.25">
      <c r="A45" s="106"/>
      <c r="B45" s="106"/>
    </row>
    <row r="46" spans="1:8" s="107" customFormat="1" ht="16.5" thickBot="1" x14ac:dyDescent="0.3">
      <c r="B46" s="106" t="s">
        <v>51</v>
      </c>
      <c r="C46" s="124">
        <f>+C42+C44</f>
        <v>0</v>
      </c>
      <c r="D46" s="124">
        <f t="shared" ref="D46:H46" si="6">+D42+D44</f>
        <v>0</v>
      </c>
      <c r="E46" s="124">
        <f t="shared" si="6"/>
        <v>0</v>
      </c>
      <c r="F46" s="124">
        <f t="shared" si="6"/>
        <v>0</v>
      </c>
      <c r="G46" s="124">
        <f t="shared" si="6"/>
        <v>0</v>
      </c>
      <c r="H46" s="124">
        <f t="shared" si="6"/>
        <v>0</v>
      </c>
    </row>
    <row r="47" spans="1:8" ht="16.5" hidden="1" thickTop="1" x14ac:dyDescent="0.25">
      <c r="A47" s="111" t="s">
        <v>52</v>
      </c>
    </row>
    <row r="48" spans="1:8" ht="16.5" hidden="1" thickTop="1" x14ac:dyDescent="0.25">
      <c r="A48" s="112" t="s">
        <v>53</v>
      </c>
      <c r="B48" s="112"/>
      <c r="C48" s="88"/>
      <c r="D48" s="88"/>
      <c r="E48" s="88"/>
      <c r="F48" s="88"/>
      <c r="G48" s="88"/>
      <c r="H48" s="88"/>
    </row>
    <row r="49" spans="1:8" ht="16.5" hidden="1" thickTop="1" x14ac:dyDescent="0.25">
      <c r="C49" s="88"/>
      <c r="D49" s="88"/>
      <c r="E49" s="88"/>
      <c r="F49" s="88"/>
      <c r="G49" s="88"/>
      <c r="H49" s="88"/>
    </row>
    <row r="50" spans="1:8" ht="16.5" hidden="1" thickTop="1" x14ac:dyDescent="0.25">
      <c r="A50" s="84" t="s">
        <v>54</v>
      </c>
      <c r="B50" s="84"/>
      <c r="C50" s="113">
        <v>0</v>
      </c>
      <c r="D50" s="113">
        <v>0</v>
      </c>
      <c r="E50" s="113">
        <v>0</v>
      </c>
      <c r="F50" s="113">
        <v>0</v>
      </c>
      <c r="G50" s="113">
        <v>0</v>
      </c>
      <c r="H50" s="113">
        <v>0</v>
      </c>
    </row>
    <row r="51" spans="1:8" ht="16.5" hidden="1" thickTop="1" x14ac:dyDescent="0.25">
      <c r="A51" s="84" t="s">
        <v>55</v>
      </c>
      <c r="B51" s="84"/>
      <c r="C51" s="113">
        <v>0</v>
      </c>
      <c r="D51" s="113">
        <v>0</v>
      </c>
      <c r="E51" s="113">
        <v>0</v>
      </c>
      <c r="F51" s="113">
        <v>0</v>
      </c>
      <c r="G51" s="113">
        <v>0</v>
      </c>
      <c r="H51" s="113">
        <v>0</v>
      </c>
    </row>
    <row r="52" spans="1:8" ht="16.5" hidden="1" thickTop="1" x14ac:dyDescent="0.25">
      <c r="A52" s="95" t="s">
        <v>25</v>
      </c>
      <c r="B52" s="95"/>
      <c r="C52" s="113">
        <v>0</v>
      </c>
      <c r="D52" s="113">
        <v>0</v>
      </c>
      <c r="E52" s="113">
        <v>0</v>
      </c>
      <c r="F52" s="113">
        <v>0</v>
      </c>
      <c r="G52" s="113">
        <v>0</v>
      </c>
      <c r="H52" s="113">
        <v>0</v>
      </c>
    </row>
    <row r="53" spans="1:8" ht="16.5" hidden="1" thickTop="1" x14ac:dyDescent="0.25">
      <c r="A53" s="95" t="s">
        <v>26</v>
      </c>
      <c r="B53" s="95"/>
      <c r="C53" s="113">
        <v>0</v>
      </c>
      <c r="D53" s="113">
        <v>0</v>
      </c>
      <c r="E53" s="113">
        <v>0</v>
      </c>
      <c r="F53" s="113">
        <v>0</v>
      </c>
      <c r="G53" s="113">
        <v>0</v>
      </c>
      <c r="H53" s="113">
        <v>0</v>
      </c>
    </row>
    <row r="54" spans="1:8" ht="16.5" hidden="1" thickTop="1" x14ac:dyDescent="0.25">
      <c r="A54" s="95" t="s">
        <v>27</v>
      </c>
      <c r="B54" s="95"/>
      <c r="C54" s="113">
        <v>0</v>
      </c>
      <c r="D54" s="113">
        <v>0</v>
      </c>
      <c r="E54" s="113">
        <v>0</v>
      </c>
      <c r="F54" s="113">
        <v>0</v>
      </c>
      <c r="G54" s="113">
        <v>0</v>
      </c>
      <c r="H54" s="113">
        <v>0</v>
      </c>
    </row>
    <row r="55" spans="1:8" ht="16.5" hidden="1" thickTop="1" x14ac:dyDescent="0.25">
      <c r="A55" s="102" t="s">
        <v>43</v>
      </c>
      <c r="B55" s="102"/>
      <c r="C55" s="113">
        <v>0</v>
      </c>
      <c r="D55" s="113">
        <v>0</v>
      </c>
      <c r="E55" s="113">
        <v>0</v>
      </c>
      <c r="F55" s="113">
        <v>0</v>
      </c>
      <c r="G55" s="113">
        <v>0</v>
      </c>
      <c r="H55" s="113">
        <v>0</v>
      </c>
    </row>
    <row r="56" spans="1:8" ht="16.5" hidden="1" thickTop="1" x14ac:dyDescent="0.25">
      <c r="A56" s="94" t="s">
        <v>44</v>
      </c>
      <c r="B56" s="94"/>
      <c r="C56" s="83">
        <v>0</v>
      </c>
      <c r="D56" s="83">
        <v>0</v>
      </c>
      <c r="E56" s="83">
        <v>0</v>
      </c>
      <c r="F56" s="83">
        <v>0</v>
      </c>
      <c r="G56" s="83">
        <v>0</v>
      </c>
      <c r="H56" s="83">
        <v>0</v>
      </c>
    </row>
    <row r="57" spans="1:8" ht="16.5" hidden="1" thickTop="1" x14ac:dyDescent="0.25">
      <c r="A57" s="88" t="s">
        <v>56</v>
      </c>
      <c r="C57" s="114">
        <v>0</v>
      </c>
      <c r="D57" s="114">
        <v>0</v>
      </c>
      <c r="E57" s="114">
        <v>0</v>
      </c>
      <c r="F57" s="114">
        <v>0</v>
      </c>
      <c r="G57" s="114">
        <v>0</v>
      </c>
      <c r="H57" s="114">
        <v>0</v>
      </c>
    </row>
    <row r="58" spans="1:8" ht="16.5" hidden="1" thickTop="1" x14ac:dyDescent="0.25">
      <c r="A58" s="88" t="s">
        <v>57</v>
      </c>
      <c r="C58" s="114">
        <v>0</v>
      </c>
      <c r="D58" s="114">
        <v>0</v>
      </c>
      <c r="E58" s="114">
        <v>0</v>
      </c>
      <c r="F58" s="114">
        <v>0</v>
      </c>
      <c r="G58" s="114">
        <v>0</v>
      </c>
      <c r="H58" s="114">
        <v>0</v>
      </c>
    </row>
    <row r="59" spans="1:8" ht="16.5" hidden="1" thickTop="1" x14ac:dyDescent="0.25">
      <c r="A59" s="88" t="s">
        <v>58</v>
      </c>
      <c r="C59" s="115">
        <v>0</v>
      </c>
      <c r="D59" s="115">
        <v>0</v>
      </c>
      <c r="E59" s="115">
        <v>0</v>
      </c>
      <c r="F59" s="115">
        <v>0</v>
      </c>
      <c r="G59" s="115">
        <v>0</v>
      </c>
      <c r="H59" s="115">
        <v>0</v>
      </c>
    </row>
    <row r="60" spans="1:8" ht="16.5" hidden="1" thickTop="1" x14ac:dyDescent="0.25">
      <c r="A60" s="88" t="s">
        <v>59</v>
      </c>
      <c r="C60" s="115">
        <v>0</v>
      </c>
      <c r="D60" s="115">
        <v>0</v>
      </c>
      <c r="E60" s="115">
        <v>0</v>
      </c>
      <c r="F60" s="115">
        <v>0</v>
      </c>
      <c r="G60" s="115">
        <v>0</v>
      </c>
      <c r="H60" s="115">
        <v>0</v>
      </c>
    </row>
    <row r="61" spans="1:8" ht="16.5" hidden="1" thickTop="1" x14ac:dyDescent="0.25">
      <c r="A61" s="88" t="s">
        <v>60</v>
      </c>
      <c r="C61" s="115">
        <v>0</v>
      </c>
      <c r="D61" s="115">
        <v>0</v>
      </c>
      <c r="E61" s="115">
        <v>0</v>
      </c>
      <c r="F61" s="115">
        <v>0</v>
      </c>
      <c r="G61" s="115">
        <v>0</v>
      </c>
      <c r="H61" s="115">
        <v>0</v>
      </c>
    </row>
    <row r="62" spans="1:8" ht="16.5" thickTop="1" x14ac:dyDescent="0.25"/>
  </sheetData>
  <sheetProtection algorithmName="SHA-512" hashValue="i+fC7ESo2c36srKzf7Wjl3dmzvtbHb3DITO3yJbTcG/AFnXahz9Rn7NNi9Nx3t0RkTukYgTFKUVBYzCGSSJl1g==" saltValue="WvibVDD8XIWGu9rudJZeJA==" spinCount="100000" sheet="1" objects="1" scenarios="1"/>
  <pageMargins left="0.7" right="0.7" top="0.25" bottom="0" header="0.3" footer="0.3"/>
  <pageSetup scale="75" fitToHeight="0" orientation="landscape" useFirstPageNumber="1" r:id="rId1"/>
  <headerFoot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27"/>
  <sheetViews>
    <sheetView zoomScaleNormal="100" workbookViewId="0">
      <selection activeCell="C1" sqref="C1"/>
    </sheetView>
  </sheetViews>
  <sheetFormatPr defaultColWidth="9.140625" defaultRowHeight="15" x14ac:dyDescent="0.25"/>
  <cols>
    <col min="1" max="1" width="46.28515625" style="148" customWidth="1"/>
    <col min="2" max="2" width="24.5703125" style="148" customWidth="1"/>
    <col min="3" max="5" width="11.5703125" style="148" bestFit="1" customWidth="1"/>
    <col min="6" max="6" width="12.28515625" style="148" customWidth="1"/>
    <col min="7" max="7" width="13" style="148" customWidth="1"/>
    <col min="8" max="8" width="5.28515625" style="148" customWidth="1"/>
    <col min="9" max="16384" width="9.140625" style="148"/>
  </cols>
  <sheetData>
    <row r="1" spans="1:13" ht="18.75" x14ac:dyDescent="0.3">
      <c r="A1" s="147" t="s">
        <v>16</v>
      </c>
      <c r="B1" s="145" t="s">
        <v>9</v>
      </c>
      <c r="C1" s="146"/>
    </row>
    <row r="3" spans="1:13" x14ac:dyDescent="0.25">
      <c r="A3" s="149" t="s">
        <v>61</v>
      </c>
      <c r="B3" s="150" t="s">
        <v>62</v>
      </c>
      <c r="C3" s="151" t="s">
        <v>11</v>
      </c>
      <c r="D3" s="151" t="s">
        <v>12</v>
      </c>
      <c r="E3" s="151" t="s">
        <v>13</v>
      </c>
      <c r="F3" s="151" t="s">
        <v>14</v>
      </c>
      <c r="G3" s="151" t="s">
        <v>15</v>
      </c>
    </row>
    <row r="4" spans="1:13" ht="15.75" thickBot="1" x14ac:dyDescent="0.3">
      <c r="B4" s="152">
        <v>0</v>
      </c>
      <c r="C4" s="153" t="s">
        <v>63</v>
      </c>
      <c r="D4" s="153" t="s">
        <v>63</v>
      </c>
      <c r="E4" s="153" t="s">
        <v>63</v>
      </c>
      <c r="F4" s="153" t="s">
        <v>63</v>
      </c>
      <c r="G4" s="153" t="s">
        <v>63</v>
      </c>
      <c r="H4" s="151"/>
      <c r="J4" s="151"/>
    </row>
    <row r="5" spans="1:13" x14ac:dyDescent="0.25">
      <c r="B5" s="148" t="s">
        <v>149</v>
      </c>
      <c r="C5" s="154"/>
      <c r="D5" s="154"/>
      <c r="E5" s="154"/>
      <c r="F5" s="154"/>
      <c r="G5" s="154"/>
    </row>
    <row r="6" spans="1:13" x14ac:dyDescent="0.25">
      <c r="B6" s="148" t="s">
        <v>65</v>
      </c>
      <c r="C6" s="154"/>
      <c r="D6">
        <f>ROUND(D14*C5,0)</f>
        <v>0</v>
      </c>
      <c r="E6">
        <f>ROUND(E14*D5,0)</f>
        <v>0</v>
      </c>
      <c r="F6">
        <f>ROUND(F14*E5,0)</f>
        <v>0</v>
      </c>
      <c r="G6">
        <f>ROUND(G14*F5,0)</f>
        <v>0</v>
      </c>
    </row>
    <row r="7" spans="1:13" x14ac:dyDescent="0.25">
      <c r="B7" s="148" t="s">
        <v>66</v>
      </c>
      <c r="C7" s="154"/>
      <c r="D7" s="154"/>
      <c r="E7" s="154"/>
      <c r="F7" s="154"/>
      <c r="G7" s="154"/>
    </row>
    <row r="8" spans="1:13" x14ac:dyDescent="0.25">
      <c r="B8" s="148" t="s">
        <v>67</v>
      </c>
      <c r="C8" s="154"/>
      <c r="D8">
        <f>ROUND(D15*(C6+C7),0)</f>
        <v>0</v>
      </c>
      <c r="E8">
        <f>ROUND(E15*(D6+D7),0)</f>
        <v>0</v>
      </c>
      <c r="F8">
        <f>ROUND(F15*(E6+E7),0)</f>
        <v>0</v>
      </c>
      <c r="G8">
        <f>ROUND(G15*(F6+F7),0)</f>
        <v>0</v>
      </c>
    </row>
    <row r="9" spans="1:13" x14ac:dyDescent="0.25">
      <c r="B9" s="148" t="s">
        <v>68</v>
      </c>
      <c r="C9" s="154"/>
      <c r="D9" s="154"/>
      <c r="E9" s="154"/>
      <c r="F9" s="154"/>
      <c r="G9" s="154"/>
    </row>
    <row r="10" spans="1:13" x14ac:dyDescent="0.25">
      <c r="B10" s="148" t="s">
        <v>69</v>
      </c>
      <c r="C10" s="154"/>
      <c r="D10">
        <f>ROUND(D16*(C8+C9),0)</f>
        <v>0</v>
      </c>
      <c r="E10">
        <f>ROUND(E16*(D8+D9),0)</f>
        <v>0</v>
      </c>
      <c r="F10">
        <f>ROUND(F16*(E8+E9),0)</f>
        <v>0</v>
      </c>
      <c r="G10">
        <f>ROUND(G16*(F8+F9),0)</f>
        <v>0</v>
      </c>
    </row>
    <row r="12" spans="1:13" ht="15.75" thickBot="1" x14ac:dyDescent="0.3">
      <c r="B12" s="150" t="s">
        <v>70</v>
      </c>
      <c r="C12" s="54">
        <f t="shared" ref="C12:G12" si="0">SUM(C5:C10)</f>
        <v>0</v>
      </c>
      <c r="D12" s="54">
        <f>SUM(D5:D10)</f>
        <v>0</v>
      </c>
      <c r="E12" s="54">
        <f t="shared" si="0"/>
        <v>0</v>
      </c>
      <c r="F12" s="54">
        <f t="shared" si="0"/>
        <v>0</v>
      </c>
      <c r="G12" s="54">
        <f t="shared" si="0"/>
        <v>0</v>
      </c>
      <c r="I12" s="150"/>
      <c r="J12" s="150"/>
      <c r="K12" s="150"/>
      <c r="L12" s="150"/>
      <c r="M12" s="150"/>
    </row>
    <row r="13" spans="1:13" ht="15.75" thickTop="1" x14ac:dyDescent="0.25"/>
    <row r="14" spans="1:13" x14ac:dyDescent="0.25">
      <c r="A14" s="155" t="s">
        <v>71</v>
      </c>
      <c r="B14" s="155" t="s">
        <v>72</v>
      </c>
      <c r="C14" s="155"/>
      <c r="D14" s="156"/>
      <c r="E14" s="156"/>
      <c r="F14" s="156"/>
      <c r="G14" s="156"/>
    </row>
    <row r="15" spans="1:13" x14ac:dyDescent="0.25">
      <c r="A15" s="155"/>
      <c r="B15" s="155" t="s">
        <v>73</v>
      </c>
      <c r="C15" s="155"/>
      <c r="D15" s="156"/>
      <c r="E15" s="156"/>
      <c r="F15" s="156"/>
      <c r="G15" s="156"/>
    </row>
    <row r="16" spans="1:13" x14ac:dyDescent="0.25">
      <c r="A16" s="155"/>
      <c r="B16" s="155" t="s">
        <v>74</v>
      </c>
      <c r="C16" s="155"/>
      <c r="D16" s="156"/>
      <c r="E16" s="156"/>
      <c r="F16" s="156"/>
      <c r="G16" s="156"/>
    </row>
    <row r="19" spans="1:7" x14ac:dyDescent="0.25">
      <c r="A19" s="149" t="s">
        <v>75</v>
      </c>
      <c r="B19" s="150" t="s">
        <v>62</v>
      </c>
      <c r="C19" s="151" t="s">
        <v>11</v>
      </c>
      <c r="D19" s="151" t="s">
        <v>12</v>
      </c>
      <c r="E19" s="151" t="s">
        <v>13</v>
      </c>
      <c r="F19" s="151" t="s">
        <v>14</v>
      </c>
      <c r="G19" s="151" t="s">
        <v>15</v>
      </c>
    </row>
    <row r="20" spans="1:7" ht="15.75" thickBot="1" x14ac:dyDescent="0.3">
      <c r="B20" s="152">
        <v>0</v>
      </c>
      <c r="C20" s="153" t="s">
        <v>63</v>
      </c>
      <c r="D20" s="153" t="s">
        <v>63</v>
      </c>
      <c r="E20" s="153" t="s">
        <v>63</v>
      </c>
      <c r="F20" s="153" t="s">
        <v>63</v>
      </c>
      <c r="G20" s="153" t="s">
        <v>63</v>
      </c>
    </row>
    <row r="21" spans="1:7" x14ac:dyDescent="0.25">
      <c r="B21" s="148" t="s">
        <v>64</v>
      </c>
      <c r="C21" s="154"/>
      <c r="D21" s="154"/>
      <c r="E21" s="154"/>
      <c r="F21" s="154"/>
      <c r="G21" s="154"/>
    </row>
    <row r="22" spans="1:7" x14ac:dyDescent="0.25">
      <c r="B22" s="148" t="s">
        <v>65</v>
      </c>
      <c r="C22" s="154"/>
      <c r="D22">
        <f>ROUND(D30*C21,0)</f>
        <v>0</v>
      </c>
      <c r="E22">
        <f>ROUND(E30*D21,0)</f>
        <v>0</v>
      </c>
      <c r="F22">
        <f>ROUND(F30*E21,0)</f>
        <v>0</v>
      </c>
      <c r="G22">
        <f>ROUND(G30*F21,0)</f>
        <v>0</v>
      </c>
    </row>
    <row r="23" spans="1:7" x14ac:dyDescent="0.25">
      <c r="B23" s="148" t="s">
        <v>66</v>
      </c>
      <c r="C23" s="154"/>
      <c r="D23" s="154"/>
      <c r="E23" s="154"/>
      <c r="F23" s="154"/>
      <c r="G23" s="154"/>
    </row>
    <row r="24" spans="1:7" x14ac:dyDescent="0.25">
      <c r="B24" s="148" t="s">
        <v>67</v>
      </c>
      <c r="C24" s="154"/>
      <c r="D24">
        <f>ROUND(D31*(C22+C23),0)</f>
        <v>0</v>
      </c>
      <c r="E24">
        <f>ROUND(E31*(D22+D23),0)</f>
        <v>0</v>
      </c>
      <c r="F24">
        <f>ROUND(F31*(E22+E23),0)</f>
        <v>0</v>
      </c>
      <c r="G24">
        <f>ROUND(G31*(F22+F23),0)</f>
        <v>0</v>
      </c>
    </row>
    <row r="25" spans="1:7" x14ac:dyDescent="0.25">
      <c r="B25" s="148" t="s">
        <v>68</v>
      </c>
      <c r="C25" s="154"/>
      <c r="D25" s="154"/>
      <c r="E25" s="154"/>
      <c r="F25" s="154"/>
      <c r="G25" s="154"/>
    </row>
    <row r="26" spans="1:7" x14ac:dyDescent="0.25">
      <c r="B26" s="148" t="s">
        <v>69</v>
      </c>
      <c r="C26" s="154"/>
      <c r="D26">
        <f>ROUND(D32*(C24+C25),0)</f>
        <v>0</v>
      </c>
      <c r="E26">
        <f>ROUND(E32*(D24+D25),0)</f>
        <v>0</v>
      </c>
      <c r="F26">
        <f>ROUND(F32*(E24+E25),0)</f>
        <v>0</v>
      </c>
      <c r="G26">
        <f>ROUND(G32*(F24+F25),0)</f>
        <v>0</v>
      </c>
    </row>
    <row r="28" spans="1:7" ht="15.75" thickBot="1" x14ac:dyDescent="0.3">
      <c r="B28" s="150" t="s">
        <v>70</v>
      </c>
      <c r="C28" s="54">
        <f t="shared" ref="C28:G28" si="1">SUM(C21:C26)</f>
        <v>0</v>
      </c>
      <c r="D28" s="54">
        <f t="shared" si="1"/>
        <v>0</v>
      </c>
      <c r="E28" s="54">
        <f t="shared" si="1"/>
        <v>0</v>
      </c>
      <c r="F28" s="54">
        <f t="shared" si="1"/>
        <v>0</v>
      </c>
      <c r="G28" s="54">
        <f t="shared" si="1"/>
        <v>0</v>
      </c>
    </row>
    <row r="29" spans="1:7" ht="15.75" thickTop="1" x14ac:dyDescent="0.25"/>
    <row r="30" spans="1:7" x14ac:dyDescent="0.25">
      <c r="A30" s="155" t="s">
        <v>71</v>
      </c>
      <c r="B30" s="155" t="s">
        <v>72</v>
      </c>
      <c r="C30" s="155"/>
      <c r="D30" s="156"/>
      <c r="E30" s="156"/>
      <c r="F30" s="156"/>
      <c r="G30" s="156"/>
    </row>
    <row r="31" spans="1:7" x14ac:dyDescent="0.25">
      <c r="A31" s="155"/>
      <c r="B31" s="155" t="s">
        <v>73</v>
      </c>
      <c r="C31" s="155"/>
      <c r="D31" s="156"/>
      <c r="E31" s="156"/>
      <c r="F31" s="156"/>
      <c r="G31" s="156"/>
    </row>
    <row r="32" spans="1:7" x14ac:dyDescent="0.25">
      <c r="A32" s="155"/>
      <c r="B32" s="155" t="s">
        <v>74</v>
      </c>
      <c r="C32" s="155"/>
      <c r="D32" s="156"/>
      <c r="E32" s="156"/>
      <c r="F32" s="156"/>
      <c r="G32" s="156"/>
    </row>
    <row r="35" spans="1:7" x14ac:dyDescent="0.25">
      <c r="A35" s="149" t="s">
        <v>76</v>
      </c>
      <c r="B35" s="150" t="s">
        <v>62</v>
      </c>
      <c r="C35" s="151" t="s">
        <v>11</v>
      </c>
      <c r="D35" s="151" t="s">
        <v>12</v>
      </c>
      <c r="E35" s="151" t="s">
        <v>13</v>
      </c>
      <c r="F35" s="151" t="s">
        <v>14</v>
      </c>
      <c r="G35" s="151" t="s">
        <v>15</v>
      </c>
    </row>
    <row r="36" spans="1:7" ht="15.75" thickBot="1" x14ac:dyDescent="0.3">
      <c r="B36" s="152">
        <v>0</v>
      </c>
      <c r="C36" s="153" t="s">
        <v>63</v>
      </c>
      <c r="D36" s="153" t="s">
        <v>63</v>
      </c>
      <c r="E36" s="153" t="s">
        <v>63</v>
      </c>
      <c r="F36" s="153" t="s">
        <v>63</v>
      </c>
      <c r="G36" s="153" t="s">
        <v>63</v>
      </c>
    </row>
    <row r="37" spans="1:7" x14ac:dyDescent="0.25">
      <c r="B37" s="148" t="s">
        <v>77</v>
      </c>
      <c r="C37" s="154"/>
      <c r="D37" s="154"/>
      <c r="E37" s="154"/>
      <c r="F37" s="154"/>
      <c r="G37" s="154"/>
    </row>
    <row r="38" spans="1:7" x14ac:dyDescent="0.25">
      <c r="B38" s="148" t="s">
        <v>78</v>
      </c>
      <c r="C38" s="154"/>
      <c r="D38">
        <f>ROUND(D46*C37,0)</f>
        <v>0</v>
      </c>
      <c r="E38">
        <f>ROUND(E46*D37,0)</f>
        <v>0</v>
      </c>
      <c r="F38">
        <f>ROUND(F46*E37,0)</f>
        <v>0</v>
      </c>
      <c r="G38">
        <f>ROUND(G46*F37,0)</f>
        <v>0</v>
      </c>
    </row>
    <row r="39" spans="1:7" x14ac:dyDescent="0.25">
      <c r="B39" s="148" t="s">
        <v>79</v>
      </c>
      <c r="C39" s="154"/>
      <c r="D39" s="154"/>
      <c r="E39" s="154"/>
      <c r="F39" s="154"/>
      <c r="G39" s="154"/>
    </row>
    <row r="40" spans="1:7" x14ac:dyDescent="0.25">
      <c r="B40" s="148" t="s">
        <v>80</v>
      </c>
      <c r="C40" s="154"/>
      <c r="D40">
        <f>ROUND(D47*(C38+C39),0)</f>
        <v>0</v>
      </c>
      <c r="E40">
        <f>ROUND(E47*(D38+D39),0)</f>
        <v>0</v>
      </c>
      <c r="F40">
        <f>ROUND(F47*(E38+E39),0)</f>
        <v>0</v>
      </c>
      <c r="G40">
        <f>ROUND(G47*(F38+F39),0)</f>
        <v>0</v>
      </c>
    </row>
    <row r="41" spans="1:7" x14ac:dyDescent="0.25">
      <c r="B41" s="148" t="s">
        <v>81</v>
      </c>
      <c r="C41" s="154"/>
      <c r="D41" s="154"/>
      <c r="E41" s="154"/>
      <c r="F41" s="154"/>
      <c r="G41" s="154"/>
    </row>
    <row r="42" spans="1:7" x14ac:dyDescent="0.25">
      <c r="B42" s="148" t="s">
        <v>82</v>
      </c>
      <c r="C42" s="154"/>
      <c r="D42">
        <f>ROUND(D48*(C40+C41),0)</f>
        <v>0</v>
      </c>
      <c r="E42">
        <f>ROUND(E48*(D40+D41),0)</f>
        <v>0</v>
      </c>
      <c r="F42">
        <f>ROUND(F48*(E40+E41),0)</f>
        <v>0</v>
      </c>
      <c r="G42">
        <f>ROUND(G48*(F40+F41),0)</f>
        <v>0</v>
      </c>
    </row>
    <row r="44" spans="1:7" ht="15.75" thickBot="1" x14ac:dyDescent="0.3">
      <c r="B44" s="150" t="s">
        <v>70</v>
      </c>
      <c r="C44" s="54">
        <f t="shared" ref="C44:G44" si="2">SUM(C37:C42)</f>
        <v>0</v>
      </c>
      <c r="D44" s="54">
        <f t="shared" si="2"/>
        <v>0</v>
      </c>
      <c r="E44" s="54">
        <f t="shared" si="2"/>
        <v>0</v>
      </c>
      <c r="F44" s="54">
        <f t="shared" si="2"/>
        <v>0</v>
      </c>
      <c r="G44" s="54">
        <f t="shared" si="2"/>
        <v>0</v>
      </c>
    </row>
    <row r="45" spans="1:7" ht="15.75" thickTop="1" x14ac:dyDescent="0.25"/>
    <row r="46" spans="1:7" x14ac:dyDescent="0.25">
      <c r="A46" s="155" t="s">
        <v>71</v>
      </c>
      <c r="B46" s="155" t="s">
        <v>83</v>
      </c>
      <c r="C46" s="155"/>
      <c r="D46" s="157"/>
      <c r="E46" s="157"/>
      <c r="F46" s="157"/>
      <c r="G46" s="157"/>
    </row>
    <row r="47" spans="1:7" x14ac:dyDescent="0.25">
      <c r="A47" s="155"/>
      <c r="B47" s="155" t="s">
        <v>84</v>
      </c>
      <c r="C47" s="155"/>
      <c r="D47" s="157"/>
      <c r="E47" s="157"/>
      <c r="F47" s="157"/>
      <c r="G47" s="157"/>
    </row>
    <row r="48" spans="1:7" x14ac:dyDescent="0.25">
      <c r="A48" s="155"/>
      <c r="B48" s="155" t="s">
        <v>85</v>
      </c>
      <c r="C48" s="155"/>
      <c r="D48" s="157"/>
      <c r="E48" s="157"/>
      <c r="F48" s="157"/>
      <c r="G48" s="157"/>
    </row>
    <row r="49" spans="1:8" x14ac:dyDescent="0.25">
      <c r="A49" s="155"/>
      <c r="B49" s="155"/>
      <c r="D49" s="158"/>
      <c r="E49" s="158"/>
      <c r="F49" s="158"/>
      <c r="G49" s="158"/>
    </row>
    <row r="50" spans="1:8" x14ac:dyDescent="0.25">
      <c r="A50" s="155"/>
      <c r="B50" s="155"/>
      <c r="D50" s="158"/>
      <c r="E50" s="158"/>
      <c r="F50" s="158"/>
      <c r="G50" s="158"/>
      <c r="H50" s="155"/>
    </row>
    <row r="51" spans="1:8" x14ac:dyDescent="0.25">
      <c r="A51" s="149" t="s">
        <v>86</v>
      </c>
      <c r="B51" s="150" t="s">
        <v>62</v>
      </c>
      <c r="C51" s="151" t="s">
        <v>11</v>
      </c>
      <c r="D51" s="151" t="s">
        <v>12</v>
      </c>
      <c r="E51" s="151" t="s">
        <v>13</v>
      </c>
      <c r="F51" s="151" t="s">
        <v>14</v>
      </c>
      <c r="G51" s="151" t="s">
        <v>15</v>
      </c>
      <c r="H51" s="155"/>
    </row>
    <row r="52" spans="1:8" ht="15.75" thickBot="1" x14ac:dyDescent="0.3">
      <c r="B52" s="152"/>
      <c r="C52" s="153" t="s">
        <v>63</v>
      </c>
      <c r="D52" s="153" t="s">
        <v>63</v>
      </c>
      <c r="E52" s="153" t="s">
        <v>63</v>
      </c>
      <c r="F52" s="153" t="s">
        <v>63</v>
      </c>
      <c r="G52" s="153" t="s">
        <v>63</v>
      </c>
      <c r="H52" s="155"/>
    </row>
    <row r="53" spans="1:8" x14ac:dyDescent="0.25">
      <c r="B53" s="148" t="s">
        <v>77</v>
      </c>
      <c r="C53" s="154"/>
      <c r="D53" s="154"/>
      <c r="E53" s="154"/>
      <c r="F53" s="154"/>
      <c r="G53" s="154"/>
      <c r="H53" s="155"/>
    </row>
    <row r="54" spans="1:8" x14ac:dyDescent="0.25">
      <c r="B54" s="148" t="s">
        <v>78</v>
      </c>
      <c r="C54" s="154"/>
      <c r="D54">
        <f>ROUND(D62*C53,0)</f>
        <v>0</v>
      </c>
      <c r="E54">
        <f>ROUND(E62*D53,0)</f>
        <v>0</v>
      </c>
      <c r="F54">
        <f>ROUND(F62*E53,0)</f>
        <v>0</v>
      </c>
      <c r="G54">
        <f>ROUND(G62*F53,0)</f>
        <v>0</v>
      </c>
      <c r="H54" s="155"/>
    </row>
    <row r="55" spans="1:8" x14ac:dyDescent="0.25">
      <c r="B55" s="148" t="s">
        <v>79</v>
      </c>
      <c r="C55" s="154"/>
      <c r="D55" s="154"/>
      <c r="E55" s="154"/>
      <c r="F55" s="154"/>
      <c r="G55" s="154"/>
      <c r="H55" s="155"/>
    </row>
    <row r="56" spans="1:8" x14ac:dyDescent="0.25">
      <c r="B56" s="148" t="s">
        <v>80</v>
      </c>
      <c r="C56" s="154"/>
      <c r="D56">
        <f>ROUND(D63*(C54+C55),0)</f>
        <v>0</v>
      </c>
      <c r="E56">
        <f>ROUND(E63*(D54+D55),0)</f>
        <v>0</v>
      </c>
      <c r="F56">
        <f>ROUND(F63*(E54+E55),0)</f>
        <v>0</v>
      </c>
      <c r="G56">
        <f>ROUND(G63*(F54+F55),0)</f>
        <v>0</v>
      </c>
      <c r="H56" s="155"/>
    </row>
    <row r="57" spans="1:8" x14ac:dyDescent="0.25">
      <c r="B57" s="148" t="s">
        <v>81</v>
      </c>
      <c r="C57" s="154"/>
      <c r="D57" s="154"/>
      <c r="E57" s="154"/>
      <c r="F57" s="154"/>
      <c r="G57" s="154"/>
      <c r="H57" s="155"/>
    </row>
    <row r="58" spans="1:8" x14ac:dyDescent="0.25">
      <c r="B58" s="148" t="s">
        <v>82</v>
      </c>
      <c r="C58" s="154"/>
      <c r="D58">
        <f>ROUND(D64*(C56+C57),0)</f>
        <v>0</v>
      </c>
      <c r="E58">
        <f>ROUND(E64*(D56+D57),0)</f>
        <v>0</v>
      </c>
      <c r="F58">
        <f>ROUND(F64*(E56+E57),0)</f>
        <v>0</v>
      </c>
      <c r="G58">
        <f>ROUND(G64*(F56+F57),0)</f>
        <v>0</v>
      </c>
      <c r="H58" s="155"/>
    </row>
    <row r="59" spans="1:8" x14ac:dyDescent="0.25">
      <c r="H59" s="155"/>
    </row>
    <row r="60" spans="1:8" ht="15.75" thickBot="1" x14ac:dyDescent="0.3">
      <c r="B60" s="148" t="s">
        <v>70</v>
      </c>
      <c r="C60" s="194">
        <f t="shared" ref="C60:G60" si="3">SUM(C53:C58)</f>
        <v>0</v>
      </c>
      <c r="D60" s="194">
        <f t="shared" si="3"/>
        <v>0</v>
      </c>
      <c r="E60" s="194">
        <f t="shared" si="3"/>
        <v>0</v>
      </c>
      <c r="F60" s="194">
        <f t="shared" si="3"/>
        <v>0</v>
      </c>
      <c r="G60" s="194">
        <f t="shared" si="3"/>
        <v>0</v>
      </c>
      <c r="H60" s="155"/>
    </row>
    <row r="61" spans="1:8" ht="15.75" thickTop="1" x14ac:dyDescent="0.25">
      <c r="H61" s="155"/>
    </row>
    <row r="62" spans="1:8" x14ac:dyDescent="0.25">
      <c r="A62" s="155" t="s">
        <v>71</v>
      </c>
      <c r="B62" s="155" t="s">
        <v>83</v>
      </c>
      <c r="C62" s="155"/>
      <c r="D62" s="157"/>
      <c r="E62" s="157"/>
      <c r="F62" s="157"/>
      <c r="G62" s="157"/>
      <c r="H62" s="155"/>
    </row>
    <row r="63" spans="1:8" x14ac:dyDescent="0.25">
      <c r="A63" s="155"/>
      <c r="B63" s="155" t="s">
        <v>84</v>
      </c>
      <c r="C63" s="155"/>
      <c r="D63" s="157"/>
      <c r="E63" s="157"/>
      <c r="F63" s="157"/>
      <c r="G63" s="157"/>
    </row>
    <row r="64" spans="1:8" x14ac:dyDescent="0.25">
      <c r="A64" s="155"/>
      <c r="B64" s="155" t="s">
        <v>85</v>
      </c>
      <c r="C64" s="155"/>
      <c r="D64" s="157"/>
      <c r="E64" s="157"/>
      <c r="F64" s="157"/>
      <c r="G64" s="157"/>
    </row>
    <row r="65" spans="1:8" x14ac:dyDescent="0.25">
      <c r="A65" s="155"/>
      <c r="B65" s="155"/>
      <c r="D65" s="158"/>
      <c r="E65" s="158"/>
      <c r="F65" s="158"/>
      <c r="G65" s="158"/>
    </row>
    <row r="66" spans="1:8" x14ac:dyDescent="0.25">
      <c r="A66" s="155"/>
      <c r="B66" s="155"/>
      <c r="D66" s="158"/>
      <c r="E66" s="158"/>
      <c r="F66" s="158"/>
      <c r="G66" s="158"/>
      <c r="H66" s="155"/>
    </row>
    <row r="67" spans="1:8" x14ac:dyDescent="0.25">
      <c r="C67" s="151" t="s">
        <v>11</v>
      </c>
      <c r="D67" s="151" t="s">
        <v>12</v>
      </c>
      <c r="E67" s="151" t="s">
        <v>13</v>
      </c>
      <c r="F67" s="151" t="s">
        <v>14</v>
      </c>
      <c r="G67" s="151" t="s">
        <v>15</v>
      </c>
      <c r="H67" s="155"/>
    </row>
    <row r="68" spans="1:8" ht="15.75" thickBot="1" x14ac:dyDescent="0.3">
      <c r="A68" s="149" t="s">
        <v>20</v>
      </c>
      <c r="C68" s="153" t="s">
        <v>63</v>
      </c>
      <c r="D68" s="153" t="s">
        <v>63</v>
      </c>
      <c r="E68" s="153" t="s">
        <v>63</v>
      </c>
      <c r="F68" s="153" t="s">
        <v>63</v>
      </c>
      <c r="G68" s="153" t="s">
        <v>63</v>
      </c>
    </row>
    <row r="69" spans="1:8" x14ac:dyDescent="0.25">
      <c r="B69" s="148" t="s">
        <v>87</v>
      </c>
      <c r="C69" s="163">
        <f>C12</f>
        <v>0</v>
      </c>
      <c r="D69" s="163">
        <f>D12</f>
        <v>0</v>
      </c>
      <c r="E69" s="163">
        <f>E12</f>
        <v>0</v>
      </c>
      <c r="F69" s="163">
        <f>F12</f>
        <v>0</v>
      </c>
      <c r="G69" s="163">
        <f>G12</f>
        <v>0</v>
      </c>
    </row>
    <row r="70" spans="1:8" x14ac:dyDescent="0.25">
      <c r="B70" s="148" t="s">
        <v>88</v>
      </c>
      <c r="C70" s="163">
        <f t="shared" ref="C70:G70" si="4">C28</f>
        <v>0</v>
      </c>
      <c r="D70" s="163">
        <f t="shared" si="4"/>
        <v>0</v>
      </c>
      <c r="E70" s="163">
        <f t="shared" si="4"/>
        <v>0</v>
      </c>
      <c r="F70" s="163">
        <f t="shared" si="4"/>
        <v>0</v>
      </c>
      <c r="G70" s="163">
        <f t="shared" si="4"/>
        <v>0</v>
      </c>
    </row>
    <row r="71" spans="1:8" x14ac:dyDescent="0.25">
      <c r="B71" s="148" t="s">
        <v>89</v>
      </c>
      <c r="C71" s="163">
        <f t="shared" ref="C71:G71" si="5">C44</f>
        <v>0</v>
      </c>
      <c r="D71" s="163">
        <f t="shared" si="5"/>
        <v>0</v>
      </c>
      <c r="E71" s="163">
        <f t="shared" si="5"/>
        <v>0</v>
      </c>
      <c r="F71" s="163">
        <f t="shared" si="5"/>
        <v>0</v>
      </c>
      <c r="G71" s="163">
        <f t="shared" si="5"/>
        <v>0</v>
      </c>
    </row>
    <row r="72" spans="1:8" x14ac:dyDescent="0.25">
      <c r="B72" s="148" t="s">
        <v>90</v>
      </c>
      <c r="C72" s="163">
        <f t="shared" ref="C72:G72" si="6">C60</f>
        <v>0</v>
      </c>
      <c r="D72" s="163">
        <f t="shared" si="6"/>
        <v>0</v>
      </c>
      <c r="E72" s="163">
        <f t="shared" si="6"/>
        <v>0</v>
      </c>
      <c r="F72" s="163">
        <f t="shared" si="6"/>
        <v>0</v>
      </c>
      <c r="G72" s="163">
        <f t="shared" si="6"/>
        <v>0</v>
      </c>
    </row>
    <row r="73" spans="1:8" x14ac:dyDescent="0.25">
      <c r="C73" s="159"/>
      <c r="D73" s="159"/>
      <c r="E73" s="159"/>
      <c r="F73" s="159"/>
      <c r="G73" s="159"/>
    </row>
    <row r="74" spans="1:8" ht="15.75" thickBot="1" x14ac:dyDescent="0.3">
      <c r="B74" s="150" t="s">
        <v>91</v>
      </c>
      <c r="C74" s="164">
        <f t="shared" ref="C74:G74" si="7">SUM(C69:C73)</f>
        <v>0</v>
      </c>
      <c r="D74" s="164">
        <f t="shared" si="7"/>
        <v>0</v>
      </c>
      <c r="E74" s="164">
        <f t="shared" si="7"/>
        <v>0</v>
      </c>
      <c r="F74" s="164">
        <f t="shared" si="7"/>
        <v>0</v>
      </c>
      <c r="G74" s="164">
        <f t="shared" si="7"/>
        <v>0</v>
      </c>
      <c r="H74" s="160"/>
    </row>
    <row r="75" spans="1:8" ht="15.75" thickTop="1" x14ac:dyDescent="0.25"/>
    <row r="76" spans="1:8" x14ac:dyDescent="0.25">
      <c r="C76" s="151"/>
      <c r="D76" s="151"/>
      <c r="E76" s="151"/>
      <c r="F76" s="151"/>
      <c r="G76" s="151"/>
    </row>
    <row r="77" spans="1:8" ht="15.75" thickBot="1" x14ac:dyDescent="0.3">
      <c r="A77" s="150" t="s">
        <v>92</v>
      </c>
      <c r="C77" s="153" t="s">
        <v>11</v>
      </c>
      <c r="D77" s="153" t="s">
        <v>12</v>
      </c>
      <c r="E77" s="153" t="s">
        <v>13</v>
      </c>
      <c r="F77" s="153" t="s">
        <v>14</v>
      </c>
      <c r="G77" s="153" t="s">
        <v>15</v>
      </c>
    </row>
    <row r="78" spans="1:8" x14ac:dyDescent="0.25">
      <c r="B78" s="148" t="s">
        <v>87</v>
      </c>
      <c r="C78" s="161">
        <f>(6837)*2</f>
        <v>13674</v>
      </c>
      <c r="D78" s="163">
        <f>C78*(1+D83)</f>
        <v>14084.220000000001</v>
      </c>
      <c r="E78" s="163">
        <f>D78*(1+E83)</f>
        <v>14506.746600000002</v>
      </c>
      <c r="F78" s="163">
        <f t="shared" ref="F78:G78" si="8">E78*(1+F83)</f>
        <v>14941.948998000003</v>
      </c>
      <c r="G78" s="163">
        <f t="shared" si="8"/>
        <v>15390.207467940005</v>
      </c>
    </row>
    <row r="79" spans="1:8" x14ac:dyDescent="0.25">
      <c r="B79" s="148" t="s">
        <v>88</v>
      </c>
      <c r="C79" s="161">
        <f>(16218)*2</f>
        <v>32436</v>
      </c>
      <c r="D79" s="163">
        <f t="shared" ref="D79:G81" si="9">C79*(1+D84)</f>
        <v>33409.08</v>
      </c>
      <c r="E79" s="163">
        <f t="shared" si="9"/>
        <v>34411.352400000003</v>
      </c>
      <c r="F79" s="163">
        <f t="shared" si="9"/>
        <v>35443.692972000004</v>
      </c>
      <c r="G79" s="163">
        <f t="shared" si="9"/>
        <v>36507.003761160006</v>
      </c>
    </row>
    <row r="80" spans="1:8" x14ac:dyDescent="0.25">
      <c r="B80" s="148" t="s">
        <v>89</v>
      </c>
      <c r="C80" s="161">
        <f>(9912)*2</f>
        <v>19824</v>
      </c>
      <c r="D80" s="163">
        <f t="shared" si="9"/>
        <v>20418.72</v>
      </c>
      <c r="E80" s="163">
        <f t="shared" si="9"/>
        <v>21031.281600000002</v>
      </c>
      <c r="F80" s="163">
        <f t="shared" si="9"/>
        <v>21662.220048000003</v>
      </c>
      <c r="G80" s="163">
        <f t="shared" si="9"/>
        <v>22312.086649440003</v>
      </c>
    </row>
    <row r="81" spans="1:8" x14ac:dyDescent="0.25">
      <c r="B81" s="148" t="s">
        <v>90</v>
      </c>
      <c r="C81" s="161">
        <f>(16860)*2</f>
        <v>33720</v>
      </c>
      <c r="D81" s="163">
        <f t="shared" si="9"/>
        <v>34731.599999999999</v>
      </c>
      <c r="E81" s="163">
        <f t="shared" si="9"/>
        <v>35773.548000000003</v>
      </c>
      <c r="F81" s="163">
        <f t="shared" si="9"/>
        <v>36846.754440000004</v>
      </c>
      <c r="G81" s="163">
        <f t="shared" si="9"/>
        <v>37952.157073200004</v>
      </c>
      <c r="H81" s="159"/>
    </row>
    <row r="82" spans="1:8" x14ac:dyDescent="0.25">
      <c r="H82" s="159"/>
    </row>
    <row r="83" spans="1:8" x14ac:dyDescent="0.25">
      <c r="A83" s="155" t="s">
        <v>93</v>
      </c>
      <c r="B83" s="155" t="s">
        <v>87</v>
      </c>
      <c r="C83" s="155"/>
      <c r="D83" s="162">
        <v>0.03</v>
      </c>
      <c r="E83" s="162">
        <v>0.03</v>
      </c>
      <c r="F83" s="162">
        <v>0.03</v>
      </c>
      <c r="G83" s="162">
        <v>0.03</v>
      </c>
    </row>
    <row r="84" spans="1:8" x14ac:dyDescent="0.25">
      <c r="A84" s="155"/>
      <c r="B84" s="155" t="s">
        <v>88</v>
      </c>
      <c r="C84" s="155"/>
      <c r="D84" s="162">
        <v>0.03</v>
      </c>
      <c r="E84" s="162">
        <v>0.03</v>
      </c>
      <c r="F84" s="162">
        <v>0.03</v>
      </c>
      <c r="G84" s="162">
        <v>0.03</v>
      </c>
    </row>
    <row r="85" spans="1:8" x14ac:dyDescent="0.25">
      <c r="A85" s="155"/>
      <c r="B85" s="155" t="s">
        <v>89</v>
      </c>
      <c r="C85" s="155"/>
      <c r="D85" s="162">
        <v>0.03</v>
      </c>
      <c r="E85" s="162">
        <v>0.03</v>
      </c>
      <c r="F85" s="162">
        <v>0.03</v>
      </c>
      <c r="G85" s="162">
        <v>0.03</v>
      </c>
    </row>
    <row r="86" spans="1:8" x14ac:dyDescent="0.25">
      <c r="A86" s="155"/>
      <c r="B86" s="155" t="s">
        <v>90</v>
      </c>
      <c r="C86" s="155"/>
      <c r="D86" s="162">
        <v>0.03</v>
      </c>
      <c r="E86" s="162">
        <v>0.03</v>
      </c>
      <c r="F86" s="162">
        <v>0.03</v>
      </c>
      <c r="G86" s="162">
        <v>0.03</v>
      </c>
    </row>
    <row r="88" spans="1:8" x14ac:dyDescent="0.25">
      <c r="B88" s="201" t="s">
        <v>94</v>
      </c>
      <c r="C88" s="201"/>
      <c r="D88" s="201"/>
      <c r="E88" s="201"/>
      <c r="F88" s="201"/>
      <c r="G88" s="201"/>
    </row>
    <row r="90" spans="1:8" ht="15.75" thickBot="1" x14ac:dyDescent="0.3">
      <c r="A90" s="150" t="s">
        <v>95</v>
      </c>
      <c r="C90" s="153" t="s">
        <v>11</v>
      </c>
      <c r="D90" s="153" t="s">
        <v>12</v>
      </c>
      <c r="E90" s="153" t="s">
        <v>13</v>
      </c>
      <c r="F90" s="153" t="s">
        <v>14</v>
      </c>
      <c r="G90" s="153" t="s">
        <v>15</v>
      </c>
    </row>
    <row r="91" spans="1:8" x14ac:dyDescent="0.25">
      <c r="B91" s="148" t="s">
        <v>87</v>
      </c>
      <c r="C91" s="163">
        <f t="shared" ref="C91:G91" si="10">C78*C69</f>
        <v>0</v>
      </c>
      <c r="D91" s="163">
        <f t="shared" si="10"/>
        <v>0</v>
      </c>
      <c r="E91" s="163">
        <f t="shared" si="10"/>
        <v>0</v>
      </c>
      <c r="F91" s="163">
        <f t="shared" si="10"/>
        <v>0</v>
      </c>
      <c r="G91" s="163">
        <f t="shared" si="10"/>
        <v>0</v>
      </c>
    </row>
    <row r="92" spans="1:8" x14ac:dyDescent="0.25">
      <c r="B92" s="148" t="s">
        <v>88</v>
      </c>
      <c r="C92" s="163">
        <f t="shared" ref="C92:G94" si="11">C79*C70</f>
        <v>0</v>
      </c>
      <c r="D92" s="163">
        <f t="shared" si="11"/>
        <v>0</v>
      </c>
      <c r="E92" s="163">
        <f t="shared" si="11"/>
        <v>0</v>
      </c>
      <c r="F92" s="163">
        <f t="shared" si="11"/>
        <v>0</v>
      </c>
      <c r="G92" s="163">
        <f t="shared" si="11"/>
        <v>0</v>
      </c>
    </row>
    <row r="93" spans="1:8" x14ac:dyDescent="0.25">
      <c r="B93" s="148" t="s">
        <v>89</v>
      </c>
      <c r="C93" s="163">
        <f t="shared" si="11"/>
        <v>0</v>
      </c>
      <c r="D93" s="163">
        <f t="shared" si="11"/>
        <v>0</v>
      </c>
      <c r="E93" s="163">
        <f t="shared" si="11"/>
        <v>0</v>
      </c>
      <c r="F93" s="163">
        <f t="shared" si="11"/>
        <v>0</v>
      </c>
      <c r="G93" s="163">
        <f t="shared" si="11"/>
        <v>0</v>
      </c>
    </row>
    <row r="94" spans="1:8" x14ac:dyDescent="0.25">
      <c r="B94" s="148" t="s">
        <v>90</v>
      </c>
      <c r="C94" s="163">
        <f t="shared" si="11"/>
        <v>0</v>
      </c>
      <c r="D94" s="163">
        <f t="shared" si="11"/>
        <v>0</v>
      </c>
      <c r="E94" s="163">
        <f t="shared" si="11"/>
        <v>0</v>
      </c>
      <c r="F94" s="163">
        <f t="shared" si="11"/>
        <v>0</v>
      </c>
      <c r="G94" s="163">
        <f t="shared" si="11"/>
        <v>0</v>
      </c>
    </row>
    <row r="96" spans="1:8" ht="15.75" thickBot="1" x14ac:dyDescent="0.3">
      <c r="B96" s="150" t="s">
        <v>96</v>
      </c>
      <c r="C96" s="55">
        <f>SUM(C91:C94)</f>
        <v>0</v>
      </c>
      <c r="D96" s="55">
        <f>SUM(D91:D94)</f>
        <v>0</v>
      </c>
      <c r="E96" s="55">
        <f t="shared" ref="E96:F96" si="12">SUM(E91:E94)</f>
        <v>0</v>
      </c>
      <c r="F96" s="55">
        <f t="shared" si="12"/>
        <v>0</v>
      </c>
      <c r="G96" s="55">
        <f>SUM(G91:G94)</f>
        <v>0</v>
      </c>
    </row>
    <row r="97" spans="1:7" ht="15.75" thickTop="1" x14ac:dyDescent="0.25"/>
    <row r="100" spans="1:7" ht="15.75" thickBot="1" x14ac:dyDescent="0.3">
      <c r="A100" s="150" t="s">
        <v>97</v>
      </c>
      <c r="C100" s="153" t="s">
        <v>11</v>
      </c>
      <c r="D100" s="153" t="s">
        <v>12</v>
      </c>
      <c r="E100" s="153" t="s">
        <v>13</v>
      </c>
      <c r="F100" s="153" t="s">
        <v>14</v>
      </c>
      <c r="G100" s="153" t="s">
        <v>15</v>
      </c>
    </row>
    <row r="101" spans="1:7" x14ac:dyDescent="0.25">
      <c r="B101" s="148" t="s">
        <v>87</v>
      </c>
      <c r="C101" s="161">
        <f>(1417.5+168.5+196.5)*2</f>
        <v>3565</v>
      </c>
      <c r="D101" s="163">
        <f>C101*(1+D106)</f>
        <v>3671.9500000000003</v>
      </c>
      <c r="E101" s="163">
        <f>D101*(1+E106)</f>
        <v>3782.1085000000003</v>
      </c>
      <c r="F101" s="163">
        <f t="shared" ref="F101:G101" si="13">E101*(1+F106)</f>
        <v>3895.5717550000004</v>
      </c>
      <c r="G101" s="163">
        <f t="shared" si="13"/>
        <v>4012.4389076500006</v>
      </c>
    </row>
    <row r="102" spans="1:7" x14ac:dyDescent="0.25">
      <c r="B102" s="148" t="s">
        <v>88</v>
      </c>
      <c r="C102" s="161">
        <f>(1417.5+168.5+196.5)*2</f>
        <v>3565</v>
      </c>
      <c r="D102" s="163">
        <f t="shared" ref="D102:G102" si="14">C102*(1+D107)</f>
        <v>3671.9500000000003</v>
      </c>
      <c r="E102" s="163">
        <f t="shared" si="14"/>
        <v>3782.1085000000003</v>
      </c>
      <c r="F102" s="163">
        <f t="shared" si="14"/>
        <v>3895.5717550000004</v>
      </c>
      <c r="G102" s="163">
        <f t="shared" si="14"/>
        <v>4012.4389076500006</v>
      </c>
    </row>
    <row r="103" spans="1:7" x14ac:dyDescent="0.25">
      <c r="B103" s="148" t="s">
        <v>89</v>
      </c>
      <c r="C103" s="161">
        <f>(857+208.5+196.5)*2</f>
        <v>2524</v>
      </c>
      <c r="D103" s="163">
        <f t="shared" ref="D103:G103" si="15">C103*(1+D108)</f>
        <v>2599.7200000000003</v>
      </c>
      <c r="E103" s="163">
        <f t="shared" si="15"/>
        <v>2677.7116000000005</v>
      </c>
      <c r="F103" s="163">
        <f t="shared" si="15"/>
        <v>2758.0429480000007</v>
      </c>
      <c r="G103" s="163">
        <f t="shared" si="15"/>
        <v>2840.7842364400008</v>
      </c>
    </row>
    <row r="104" spans="1:7" x14ac:dyDescent="0.25">
      <c r="B104" s="148" t="s">
        <v>90</v>
      </c>
      <c r="C104" s="161">
        <f>(857+208.5+196.5)*2</f>
        <v>2524</v>
      </c>
      <c r="D104" s="163">
        <f t="shared" ref="D104:G104" si="16">C104*(1+D109)</f>
        <v>2599.7200000000003</v>
      </c>
      <c r="E104" s="163">
        <f t="shared" si="16"/>
        <v>2677.7116000000005</v>
      </c>
      <c r="F104" s="163">
        <f t="shared" si="16"/>
        <v>2758.0429480000007</v>
      </c>
      <c r="G104" s="163">
        <f t="shared" si="16"/>
        <v>2840.7842364400008</v>
      </c>
    </row>
    <row r="106" spans="1:7" x14ac:dyDescent="0.25">
      <c r="A106" s="155" t="s">
        <v>93</v>
      </c>
      <c r="B106" s="155" t="s">
        <v>87</v>
      </c>
      <c r="C106" s="155"/>
      <c r="D106" s="162">
        <v>0.03</v>
      </c>
      <c r="E106" s="162">
        <v>0.03</v>
      </c>
      <c r="F106" s="162">
        <v>0.03</v>
      </c>
      <c r="G106" s="162">
        <v>0.03</v>
      </c>
    </row>
    <row r="107" spans="1:7" x14ac:dyDescent="0.25">
      <c r="B107" s="155" t="s">
        <v>88</v>
      </c>
      <c r="C107" s="155"/>
      <c r="D107" s="162">
        <v>0.03</v>
      </c>
      <c r="E107" s="162">
        <v>0.03</v>
      </c>
      <c r="F107" s="162">
        <v>0.03</v>
      </c>
      <c r="G107" s="162">
        <v>0.03</v>
      </c>
    </row>
    <row r="108" spans="1:7" x14ac:dyDescent="0.25">
      <c r="B108" s="155" t="s">
        <v>89</v>
      </c>
      <c r="C108" s="155"/>
      <c r="D108" s="162">
        <v>0.03</v>
      </c>
      <c r="E108" s="162">
        <v>0.03</v>
      </c>
      <c r="F108" s="162">
        <v>0.03</v>
      </c>
      <c r="G108" s="162">
        <v>0.03</v>
      </c>
    </row>
    <row r="109" spans="1:7" x14ac:dyDescent="0.25">
      <c r="B109" s="155" t="s">
        <v>90</v>
      </c>
      <c r="C109" s="155"/>
      <c r="D109" s="162">
        <v>0.03</v>
      </c>
      <c r="E109" s="162">
        <v>0.03</v>
      </c>
      <c r="F109" s="162">
        <v>0.03</v>
      </c>
      <c r="G109" s="162">
        <v>0.03</v>
      </c>
    </row>
    <row r="111" spans="1:7" x14ac:dyDescent="0.25">
      <c r="B111" s="201" t="s">
        <v>94</v>
      </c>
      <c r="C111" s="201"/>
      <c r="D111" s="201"/>
      <c r="E111" s="201"/>
      <c r="F111" s="201"/>
      <c r="G111" s="201"/>
    </row>
    <row r="114" spans="1:7" ht="15.75" thickBot="1" x14ac:dyDescent="0.3">
      <c r="A114" s="150" t="s">
        <v>98</v>
      </c>
      <c r="C114" s="153" t="s">
        <v>11</v>
      </c>
      <c r="D114" s="153" t="s">
        <v>12</v>
      </c>
      <c r="E114" s="153" t="s">
        <v>13</v>
      </c>
      <c r="F114" s="153" t="s">
        <v>14</v>
      </c>
      <c r="G114" s="153" t="s">
        <v>15</v>
      </c>
    </row>
    <row r="115" spans="1:7" x14ac:dyDescent="0.25">
      <c r="B115" s="148" t="s">
        <v>87</v>
      </c>
      <c r="C115" s="163">
        <f t="shared" ref="C115:G115" si="17">C101*C69</f>
        <v>0</v>
      </c>
      <c r="D115" s="163">
        <f t="shared" si="17"/>
        <v>0</v>
      </c>
      <c r="E115" s="163">
        <f t="shared" si="17"/>
        <v>0</v>
      </c>
      <c r="F115" s="163">
        <f t="shared" si="17"/>
        <v>0</v>
      </c>
      <c r="G115" s="163">
        <f t="shared" si="17"/>
        <v>0</v>
      </c>
    </row>
    <row r="116" spans="1:7" x14ac:dyDescent="0.25">
      <c r="B116" s="148" t="s">
        <v>88</v>
      </c>
      <c r="C116" s="163">
        <f t="shared" ref="C116:G118" si="18">C102*C70</f>
        <v>0</v>
      </c>
      <c r="D116" s="163">
        <f t="shared" si="18"/>
        <v>0</v>
      </c>
      <c r="E116" s="163">
        <f t="shared" si="18"/>
        <v>0</v>
      </c>
      <c r="F116" s="163">
        <f t="shared" si="18"/>
        <v>0</v>
      </c>
      <c r="G116" s="163">
        <f t="shared" si="18"/>
        <v>0</v>
      </c>
    </row>
    <row r="117" spans="1:7" x14ac:dyDescent="0.25">
      <c r="B117" s="148" t="s">
        <v>89</v>
      </c>
      <c r="C117" s="163">
        <f t="shared" si="18"/>
        <v>0</v>
      </c>
      <c r="D117" s="163">
        <f t="shared" si="18"/>
        <v>0</v>
      </c>
      <c r="E117" s="163">
        <f t="shared" si="18"/>
        <v>0</v>
      </c>
      <c r="F117" s="163">
        <f t="shared" si="18"/>
        <v>0</v>
      </c>
      <c r="G117" s="163">
        <f t="shared" si="18"/>
        <v>0</v>
      </c>
    </row>
    <row r="118" spans="1:7" x14ac:dyDescent="0.25">
      <c r="B118" s="148" t="s">
        <v>90</v>
      </c>
      <c r="C118" s="163">
        <f t="shared" si="18"/>
        <v>0</v>
      </c>
      <c r="D118" s="163">
        <f t="shared" si="18"/>
        <v>0</v>
      </c>
      <c r="E118" s="163">
        <f t="shared" si="18"/>
        <v>0</v>
      </c>
      <c r="F118" s="163">
        <f t="shared" si="18"/>
        <v>0</v>
      </c>
      <c r="G118" s="163">
        <f t="shared" si="18"/>
        <v>0</v>
      </c>
    </row>
    <row r="120" spans="1:7" ht="15.75" thickBot="1" x14ac:dyDescent="0.3">
      <c r="B120" s="150" t="s">
        <v>96</v>
      </c>
      <c r="C120" s="55">
        <f>SUM(C115:C118)</f>
        <v>0</v>
      </c>
      <c r="D120" s="55">
        <f>SUM(D115:D118)</f>
        <v>0</v>
      </c>
      <c r="E120" s="55">
        <f t="shared" ref="E120:F120" si="19">SUM(E115:E118)</f>
        <v>0</v>
      </c>
      <c r="F120" s="55">
        <f t="shared" si="19"/>
        <v>0</v>
      </c>
      <c r="G120" s="55">
        <f>SUM(G115:G118)</f>
        <v>0</v>
      </c>
    </row>
    <row r="121" spans="1:7" ht="15.75" thickTop="1" x14ac:dyDescent="0.25"/>
    <row r="123" spans="1:7" x14ac:dyDescent="0.25">
      <c r="C123" s="160"/>
      <c r="D123" s="160"/>
      <c r="E123" s="160"/>
      <c r="F123" s="160"/>
      <c r="G123" s="160"/>
    </row>
    <row r="124" spans="1:7" x14ac:dyDescent="0.25">
      <c r="C124" s="160"/>
      <c r="D124" s="160"/>
      <c r="E124" s="160"/>
      <c r="F124" s="160"/>
      <c r="G124" s="160"/>
    </row>
    <row r="125" spans="1:7" x14ac:dyDescent="0.25">
      <c r="C125" s="160"/>
      <c r="D125" s="160"/>
      <c r="E125" s="160"/>
      <c r="F125" s="160"/>
      <c r="G125" s="160"/>
    </row>
    <row r="126" spans="1:7" x14ac:dyDescent="0.25">
      <c r="C126" s="160"/>
      <c r="D126" s="160"/>
      <c r="E126" s="160"/>
      <c r="F126" s="160"/>
      <c r="G126" s="160"/>
    </row>
    <row r="127" spans="1:7" x14ac:dyDescent="0.25">
      <c r="C127" s="160"/>
      <c r="D127" s="160"/>
      <c r="E127" s="160"/>
      <c r="F127" s="160"/>
      <c r="G127" s="160"/>
    </row>
  </sheetData>
  <sheetProtection algorithmName="SHA-512" hashValue="SVvzbkVN1eRztzYZ76tgOX7APGJNc7F7ZqL5rVj1M3lJ5Ai1ONGrgQjJB5BQdT5Q9/TZxp4aUhtyRiC5pbhyYg==" saltValue="dsHbq3ynhq94rxy95wAk/g==" spinCount="100000" sheet="1" objects="1" scenarios="1"/>
  <mergeCells count="2">
    <mergeCell ref="B88:G88"/>
    <mergeCell ref="B111:G111"/>
  </mergeCells>
  <pageMargins left="0.7" right="0.7" top="0.75" bottom="0.75" header="0.3" footer="0.3"/>
  <pageSetup scale="69" firstPageNumber="2" fitToHeight="0" orientation="portrait" useFirstPageNumber="1" r:id="rId1"/>
  <headerFooter>
    <oddFooter>Page &amp;P</oddFooter>
  </headerFooter>
  <rowBreaks count="1" manualBreakCount="1">
    <brk id="6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54"/>
  <sheetViews>
    <sheetView zoomScaleNormal="100" workbookViewId="0">
      <pane ySplit="4" topLeftCell="A5" activePane="bottomLeft" state="frozen"/>
      <selection pane="bottomLeft"/>
    </sheetView>
  </sheetViews>
  <sheetFormatPr defaultRowHeight="15" x14ac:dyDescent="0.25"/>
  <cols>
    <col min="1" max="1" width="22.85546875" bestFit="1" customWidth="1"/>
    <col min="2" max="2" width="22.28515625" bestFit="1" customWidth="1"/>
    <col min="3" max="7" width="12.42578125" customWidth="1"/>
    <col min="10" max="10" width="10.7109375" customWidth="1"/>
  </cols>
  <sheetData>
    <row r="1" spans="1:7" ht="18.75" x14ac:dyDescent="0.3">
      <c r="A1" s="81" t="s">
        <v>99</v>
      </c>
      <c r="C1" s="2" t="s">
        <v>100</v>
      </c>
      <c r="D1" s="2"/>
    </row>
    <row r="3" spans="1:7" x14ac:dyDescent="0.25">
      <c r="C3" s="4" t="s">
        <v>11</v>
      </c>
      <c r="D3" s="4" t="s">
        <v>12</v>
      </c>
      <c r="E3" s="4" t="s">
        <v>13</v>
      </c>
      <c r="F3" s="4" t="s">
        <v>14</v>
      </c>
      <c r="G3" s="4" t="s">
        <v>15</v>
      </c>
    </row>
    <row r="4" spans="1:7" ht="15.75" thickBot="1" x14ac:dyDescent="0.3">
      <c r="A4" s="1" t="s">
        <v>25</v>
      </c>
      <c r="B4" s="42"/>
      <c r="C4" s="5" t="s">
        <v>63</v>
      </c>
      <c r="D4" s="5" t="s">
        <v>63</v>
      </c>
      <c r="E4" s="5" t="s">
        <v>63</v>
      </c>
      <c r="F4" s="5" t="s">
        <v>63</v>
      </c>
      <c r="G4" s="5" t="s">
        <v>63</v>
      </c>
    </row>
    <row r="5" spans="1:7" x14ac:dyDescent="0.25">
      <c r="B5" t="s">
        <v>101</v>
      </c>
    </row>
    <row r="6" spans="1:7" x14ac:dyDescent="0.25">
      <c r="B6" s="46"/>
      <c r="C6" s="141"/>
      <c r="D6" s="141"/>
      <c r="E6" s="141"/>
      <c r="F6" s="141"/>
      <c r="G6" s="141"/>
    </row>
    <row r="7" spans="1:7" x14ac:dyDescent="0.25">
      <c r="B7" s="47"/>
      <c r="C7" s="141"/>
      <c r="D7" s="141"/>
      <c r="E7" s="141"/>
      <c r="F7" s="141"/>
      <c r="G7" s="141"/>
    </row>
    <row r="8" spans="1:7" x14ac:dyDescent="0.25">
      <c r="B8" s="47"/>
      <c r="C8" s="141"/>
      <c r="D8" s="141"/>
      <c r="E8" s="141"/>
      <c r="F8" s="141"/>
      <c r="G8" s="141"/>
    </row>
    <row r="9" spans="1:7" x14ac:dyDescent="0.25">
      <c r="B9" s="47"/>
      <c r="C9" s="141"/>
      <c r="D9" s="141"/>
      <c r="E9" s="141"/>
      <c r="F9" s="141"/>
      <c r="G9" s="141"/>
    </row>
    <row r="10" spans="1:7" x14ac:dyDescent="0.25">
      <c r="B10" s="47"/>
      <c r="C10" s="141"/>
      <c r="D10" s="141"/>
      <c r="E10" s="141"/>
      <c r="F10" s="141"/>
      <c r="G10" s="141"/>
    </row>
    <row r="12" spans="1:7" ht="15.75" thickBot="1" x14ac:dyDescent="0.3">
      <c r="B12" t="s">
        <v>70</v>
      </c>
      <c r="C12" s="43">
        <f t="shared" ref="C12:G12" si="0">SUM(C6:C10)</f>
        <v>0</v>
      </c>
      <c r="D12" s="43">
        <f t="shared" si="0"/>
        <v>0</v>
      </c>
      <c r="E12" s="43">
        <f t="shared" si="0"/>
        <v>0</v>
      </c>
      <c r="F12" s="43">
        <f t="shared" si="0"/>
        <v>0</v>
      </c>
      <c r="G12" s="43">
        <f t="shared" si="0"/>
        <v>0</v>
      </c>
    </row>
    <row r="13" spans="1:7" ht="16.5" thickTop="1" thickBot="1" x14ac:dyDescent="0.3">
      <c r="C13" s="44"/>
      <c r="D13" s="44"/>
      <c r="E13" s="44"/>
      <c r="F13" s="44"/>
      <c r="G13" s="44"/>
    </row>
    <row r="14" spans="1:7" x14ac:dyDescent="0.25">
      <c r="A14" s="45" t="s">
        <v>53</v>
      </c>
      <c r="B14" s="202" t="s">
        <v>102</v>
      </c>
      <c r="C14" s="203"/>
      <c r="D14" s="203"/>
      <c r="E14" s="203"/>
      <c r="F14" s="203"/>
      <c r="G14" s="204"/>
    </row>
    <row r="15" spans="1:7" x14ac:dyDescent="0.25">
      <c r="B15" s="205"/>
      <c r="C15" s="206"/>
      <c r="D15" s="206"/>
      <c r="E15" s="206"/>
      <c r="F15" s="206"/>
      <c r="G15" s="207"/>
    </row>
    <row r="16" spans="1:7" x14ac:dyDescent="0.25">
      <c r="B16" s="205"/>
      <c r="C16" s="206"/>
      <c r="D16" s="206"/>
      <c r="E16" s="206"/>
      <c r="F16" s="206"/>
      <c r="G16" s="207"/>
    </row>
    <row r="17" spans="1:7" x14ac:dyDescent="0.25">
      <c r="B17" s="205"/>
      <c r="C17" s="206"/>
      <c r="D17" s="206"/>
      <c r="E17" s="206"/>
      <c r="F17" s="206"/>
      <c r="G17" s="207"/>
    </row>
    <row r="18" spans="1:7" ht="15.75" thickBot="1" x14ac:dyDescent="0.3">
      <c r="B18" s="208"/>
      <c r="C18" s="209"/>
      <c r="D18" s="209"/>
      <c r="E18" s="209"/>
      <c r="F18" s="209"/>
      <c r="G18" s="210"/>
    </row>
    <row r="20" spans="1:7" x14ac:dyDescent="0.25">
      <c r="C20" s="4" t="s">
        <v>11</v>
      </c>
      <c r="D20" s="4" t="s">
        <v>12</v>
      </c>
      <c r="E20" s="4" t="s">
        <v>13</v>
      </c>
      <c r="F20" s="4" t="s">
        <v>14</v>
      </c>
      <c r="G20" s="4" t="s">
        <v>15</v>
      </c>
    </row>
    <row r="21" spans="1:7" ht="15.75" thickBot="1" x14ac:dyDescent="0.3">
      <c r="A21" s="1" t="s">
        <v>26</v>
      </c>
      <c r="B21" s="42"/>
      <c r="C21" s="5" t="s">
        <v>63</v>
      </c>
      <c r="D21" s="5" t="s">
        <v>63</v>
      </c>
      <c r="E21" s="5" t="s">
        <v>63</v>
      </c>
      <c r="F21" s="5" t="s">
        <v>63</v>
      </c>
      <c r="G21" s="5" t="s">
        <v>63</v>
      </c>
    </row>
    <row r="22" spans="1:7" x14ac:dyDescent="0.25">
      <c r="B22" t="s">
        <v>101</v>
      </c>
    </row>
    <row r="23" spans="1:7" x14ac:dyDescent="0.25">
      <c r="B23" s="46"/>
      <c r="C23" s="142"/>
      <c r="D23" s="142"/>
      <c r="E23" s="142"/>
      <c r="F23" s="142"/>
      <c r="G23" s="142"/>
    </row>
    <row r="24" spans="1:7" x14ac:dyDescent="0.25">
      <c r="B24" s="47"/>
      <c r="C24" s="142"/>
      <c r="D24" s="142"/>
      <c r="E24" s="142"/>
      <c r="F24" s="142"/>
      <c r="G24" s="142"/>
    </row>
    <row r="25" spans="1:7" x14ac:dyDescent="0.25">
      <c r="B25" s="47"/>
      <c r="C25" s="142"/>
      <c r="D25" s="142"/>
      <c r="E25" s="142"/>
      <c r="F25" s="142"/>
      <c r="G25" s="142"/>
    </row>
    <row r="26" spans="1:7" x14ac:dyDescent="0.25">
      <c r="B26" s="47"/>
      <c r="C26" s="142"/>
      <c r="D26" s="142"/>
      <c r="E26" s="142"/>
      <c r="F26" s="142"/>
      <c r="G26" s="142"/>
    </row>
    <row r="27" spans="1:7" x14ac:dyDescent="0.25">
      <c r="B27" s="47"/>
      <c r="C27" s="142"/>
      <c r="D27" s="142"/>
      <c r="E27" s="142"/>
      <c r="F27" s="142"/>
      <c r="G27" s="142"/>
    </row>
    <row r="29" spans="1:7" ht="15.75" thickBot="1" x14ac:dyDescent="0.3">
      <c r="B29" t="s">
        <v>70</v>
      </c>
      <c r="C29" s="43">
        <f t="shared" ref="C29:G29" si="1">SUM(C23:C27)</f>
        <v>0</v>
      </c>
      <c r="D29" s="43">
        <f t="shared" si="1"/>
        <v>0</v>
      </c>
      <c r="E29" s="43">
        <f t="shared" si="1"/>
        <v>0</v>
      </c>
      <c r="F29" s="43">
        <f t="shared" si="1"/>
        <v>0</v>
      </c>
      <c r="G29" s="43">
        <f t="shared" si="1"/>
        <v>0</v>
      </c>
    </row>
    <row r="30" spans="1:7" ht="16.5" thickTop="1" thickBot="1" x14ac:dyDescent="0.3">
      <c r="C30" s="44"/>
      <c r="D30" s="44"/>
      <c r="E30" s="44"/>
      <c r="F30" s="44"/>
      <c r="G30" s="44"/>
    </row>
    <row r="31" spans="1:7" x14ac:dyDescent="0.25">
      <c r="A31" s="45" t="s">
        <v>53</v>
      </c>
      <c r="B31" s="182"/>
      <c r="C31" s="183"/>
      <c r="D31" s="183"/>
      <c r="E31" s="183"/>
      <c r="F31" s="183"/>
      <c r="G31" s="184"/>
    </row>
    <row r="32" spans="1:7" x14ac:dyDescent="0.25">
      <c r="B32" s="185"/>
      <c r="C32" s="186"/>
      <c r="D32" s="186"/>
      <c r="E32" s="186"/>
      <c r="F32" s="186"/>
      <c r="G32" s="187"/>
    </row>
    <row r="33" spans="1:7" x14ac:dyDescent="0.25">
      <c r="B33" s="185"/>
      <c r="C33" s="186"/>
      <c r="D33" s="186"/>
      <c r="E33" s="186"/>
      <c r="F33" s="186"/>
      <c r="G33" s="187"/>
    </row>
    <row r="34" spans="1:7" x14ac:dyDescent="0.25">
      <c r="B34" s="185"/>
      <c r="C34" s="186"/>
      <c r="D34" s="186"/>
      <c r="E34" s="186"/>
      <c r="F34" s="186"/>
      <c r="G34" s="187"/>
    </row>
    <row r="35" spans="1:7" x14ac:dyDescent="0.25">
      <c r="B35" s="185"/>
      <c r="C35" s="186"/>
      <c r="D35" s="186"/>
      <c r="E35" s="186"/>
      <c r="F35" s="186"/>
      <c r="G35" s="187"/>
    </row>
    <row r="36" spans="1:7" ht="15.75" thickBot="1" x14ac:dyDescent="0.3">
      <c r="B36" s="188"/>
      <c r="C36" s="189"/>
      <c r="D36" s="189"/>
      <c r="E36" s="189"/>
      <c r="F36" s="189"/>
      <c r="G36" s="190"/>
    </row>
    <row r="38" spans="1:7" x14ac:dyDescent="0.25">
      <c r="C38" s="4" t="s">
        <v>11</v>
      </c>
      <c r="D38" s="4" t="s">
        <v>12</v>
      </c>
      <c r="E38" s="4" t="s">
        <v>13</v>
      </c>
      <c r="F38" s="4" t="s">
        <v>14</v>
      </c>
      <c r="G38" s="4" t="s">
        <v>15</v>
      </c>
    </row>
    <row r="39" spans="1:7" ht="15.75" thickBot="1" x14ac:dyDescent="0.3">
      <c r="A39" s="1" t="s">
        <v>27</v>
      </c>
      <c r="B39" s="42"/>
      <c r="C39" s="5" t="s">
        <v>63</v>
      </c>
      <c r="D39" s="5" t="s">
        <v>63</v>
      </c>
      <c r="E39" s="5" t="s">
        <v>63</v>
      </c>
      <c r="F39" s="5" t="s">
        <v>63</v>
      </c>
      <c r="G39" s="5" t="s">
        <v>63</v>
      </c>
    </row>
    <row r="40" spans="1:7" x14ac:dyDescent="0.25">
      <c r="B40" t="s">
        <v>101</v>
      </c>
    </row>
    <row r="41" spans="1:7" x14ac:dyDescent="0.25">
      <c r="B41" s="46"/>
      <c r="C41" s="142"/>
      <c r="D41" s="142"/>
      <c r="E41" s="142"/>
      <c r="F41" s="142"/>
      <c r="G41" s="142"/>
    </row>
    <row r="42" spans="1:7" x14ac:dyDescent="0.25">
      <c r="B42" s="47"/>
      <c r="C42" s="141"/>
      <c r="D42" s="141"/>
      <c r="E42" s="141"/>
      <c r="F42" s="141"/>
      <c r="G42" s="141"/>
    </row>
    <row r="43" spans="1:7" x14ac:dyDescent="0.25">
      <c r="B43" s="47"/>
      <c r="C43" s="141"/>
      <c r="D43" s="141"/>
      <c r="E43" s="141"/>
      <c r="F43" s="141"/>
      <c r="G43" s="141"/>
    </row>
    <row r="44" spans="1:7" x14ac:dyDescent="0.25">
      <c r="B44" s="47"/>
      <c r="C44" s="141"/>
      <c r="D44" s="141"/>
      <c r="E44" s="141"/>
      <c r="F44" s="141"/>
      <c r="G44" s="141"/>
    </row>
    <row r="45" spans="1:7" x14ac:dyDescent="0.25">
      <c r="B45" s="47"/>
      <c r="C45" s="141"/>
      <c r="D45" s="141"/>
      <c r="E45" s="141"/>
      <c r="F45" s="141"/>
      <c r="G45" s="141"/>
    </row>
    <row r="47" spans="1:7" ht="15.75" thickBot="1" x14ac:dyDescent="0.3">
      <c r="B47" t="s">
        <v>70</v>
      </c>
      <c r="C47" s="43">
        <f t="shared" ref="C47:G47" si="2">SUM(C41:C45)</f>
        <v>0</v>
      </c>
      <c r="D47" s="43">
        <f t="shared" si="2"/>
        <v>0</v>
      </c>
      <c r="E47" s="43">
        <f t="shared" si="2"/>
        <v>0</v>
      </c>
      <c r="F47" s="43">
        <f t="shared" si="2"/>
        <v>0</v>
      </c>
      <c r="G47" s="43">
        <f t="shared" si="2"/>
        <v>0</v>
      </c>
    </row>
    <row r="48" spans="1:7" ht="16.5" thickTop="1" thickBot="1" x14ac:dyDescent="0.3">
      <c r="C48" s="44"/>
      <c r="D48" s="44"/>
      <c r="E48" s="44"/>
      <c r="F48" s="44"/>
      <c r="G48" s="44"/>
    </row>
    <row r="49" spans="1:7" x14ac:dyDescent="0.25">
      <c r="A49" s="45" t="s">
        <v>53</v>
      </c>
      <c r="B49" s="182"/>
      <c r="C49" s="183"/>
      <c r="D49" s="183"/>
      <c r="E49" s="183"/>
      <c r="F49" s="183"/>
      <c r="G49" s="184"/>
    </row>
    <row r="50" spans="1:7" x14ac:dyDescent="0.25">
      <c r="B50" s="185"/>
      <c r="C50" s="186"/>
      <c r="D50" s="186"/>
      <c r="E50" s="186"/>
      <c r="F50" s="186"/>
      <c r="G50" s="187"/>
    </row>
    <row r="51" spans="1:7" x14ac:dyDescent="0.25">
      <c r="B51" s="185"/>
      <c r="C51" s="186"/>
      <c r="D51" s="186"/>
      <c r="E51" s="186"/>
      <c r="F51" s="186"/>
      <c r="G51" s="187"/>
    </row>
    <row r="52" spans="1:7" x14ac:dyDescent="0.25">
      <c r="B52" s="185"/>
      <c r="C52" s="186"/>
      <c r="D52" s="186"/>
      <c r="E52" s="186"/>
      <c r="F52" s="186"/>
      <c r="G52" s="187"/>
    </row>
    <row r="53" spans="1:7" x14ac:dyDescent="0.25">
      <c r="B53" s="185"/>
      <c r="C53" s="186"/>
      <c r="D53" s="186"/>
      <c r="E53" s="186"/>
      <c r="F53" s="186"/>
      <c r="G53" s="187"/>
    </row>
    <row r="54" spans="1:7" ht="15.75" thickBot="1" x14ac:dyDescent="0.3">
      <c r="B54" s="188"/>
      <c r="C54" s="189"/>
      <c r="D54" s="189"/>
      <c r="E54" s="189"/>
      <c r="F54" s="189"/>
      <c r="G54" s="190"/>
    </row>
  </sheetData>
  <mergeCells count="1">
    <mergeCell ref="B14:G18"/>
  </mergeCells>
  <pageMargins left="0.7" right="0.7" top="0.75" bottom="0.75" header="0.3" footer="0.3"/>
  <pageSetup scale="84" firstPageNumber="4" fitToHeight="0" orientation="portrait" useFirstPageNumber="1" r:id="rId1"/>
  <headerFoot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130"/>
  <sheetViews>
    <sheetView zoomScale="90" zoomScaleNormal="90" workbookViewId="0">
      <selection activeCell="P15" sqref="P15"/>
    </sheetView>
  </sheetViews>
  <sheetFormatPr defaultColWidth="9.140625" defaultRowHeight="15" x14ac:dyDescent="0.25"/>
  <cols>
    <col min="1" max="1" width="31.28515625" style="148" customWidth="1"/>
    <col min="2" max="2" width="24.42578125" style="165" bestFit="1" customWidth="1"/>
    <col min="3" max="4" width="7.5703125" style="165" customWidth="1"/>
    <col min="5" max="5" width="7.42578125" style="165" customWidth="1"/>
    <col min="6" max="6" width="7.140625" style="165" customWidth="1"/>
    <col min="7" max="7" width="7.28515625" style="165" customWidth="1"/>
    <col min="8" max="8" width="7.140625" style="165" customWidth="1"/>
    <col min="9" max="9" width="17.7109375" style="165" customWidth="1"/>
    <col min="10" max="10" width="16.85546875" style="165" customWidth="1"/>
    <col min="11" max="16" width="12.7109375" style="148" customWidth="1"/>
    <col min="17" max="17" width="11.5703125" style="148" bestFit="1" customWidth="1"/>
    <col min="18" max="16384" width="9.140625" style="148"/>
  </cols>
  <sheetData>
    <row r="1" spans="1:20" ht="18.75" x14ac:dyDescent="0.3">
      <c r="A1" s="147" t="s">
        <v>39</v>
      </c>
      <c r="B1" s="145" t="s">
        <v>9</v>
      </c>
      <c r="L1" s="166"/>
      <c r="M1" s="166"/>
      <c r="N1" s="166"/>
      <c r="O1" s="166"/>
      <c r="P1" s="166"/>
    </row>
    <row r="2" spans="1:20" x14ac:dyDescent="0.25">
      <c r="D2" s="150"/>
      <c r="M2" s="167"/>
    </row>
    <row r="3" spans="1:20" x14ac:dyDescent="0.25">
      <c r="A3" s="150" t="s">
        <v>32</v>
      </c>
      <c r="C3" s="151" t="s">
        <v>103</v>
      </c>
      <c r="D3" s="151" t="s">
        <v>11</v>
      </c>
      <c r="E3" s="151" t="s">
        <v>12</v>
      </c>
      <c r="F3" s="151" t="s">
        <v>13</v>
      </c>
      <c r="G3" s="151" t="s">
        <v>14</v>
      </c>
      <c r="H3" s="151" t="s">
        <v>15</v>
      </c>
      <c r="K3" s="151" t="s">
        <v>103</v>
      </c>
      <c r="L3" s="151" t="s">
        <v>11</v>
      </c>
      <c r="M3" s="151" t="s">
        <v>12</v>
      </c>
      <c r="N3" s="151" t="s">
        <v>13</v>
      </c>
      <c r="O3" s="151" t="s">
        <v>14</v>
      </c>
      <c r="P3" s="151" t="s">
        <v>15</v>
      </c>
    </row>
    <row r="4" spans="1:20" ht="15.75" thickBot="1" x14ac:dyDescent="0.3">
      <c r="A4" s="151" t="s">
        <v>104</v>
      </c>
      <c r="B4" s="168"/>
      <c r="C4" s="153" t="s">
        <v>63</v>
      </c>
      <c r="D4" s="153" t="s">
        <v>63</v>
      </c>
      <c r="E4" s="153" t="s">
        <v>63</v>
      </c>
      <c r="F4" s="153" t="s">
        <v>63</v>
      </c>
      <c r="G4" s="153" t="s">
        <v>63</v>
      </c>
      <c r="H4" s="153" t="s">
        <v>63</v>
      </c>
      <c r="I4" s="168"/>
      <c r="J4" s="169">
        <f>Assumptions!B30</f>
        <v>0.71599999999999997</v>
      </c>
      <c r="K4" s="153" t="s">
        <v>63</v>
      </c>
      <c r="L4" s="153" t="s">
        <v>63</v>
      </c>
      <c r="M4" s="153" t="s">
        <v>63</v>
      </c>
      <c r="N4" s="153" t="s">
        <v>63</v>
      </c>
      <c r="O4" s="153" t="s">
        <v>63</v>
      </c>
      <c r="P4" s="153" t="s">
        <v>63</v>
      </c>
    </row>
    <row r="5" spans="1:20" x14ac:dyDescent="0.25">
      <c r="A5" s="195" t="s">
        <v>105</v>
      </c>
      <c r="B5" s="195" t="s">
        <v>106</v>
      </c>
      <c r="C5" s="195"/>
      <c r="D5" s="211" t="s">
        <v>107</v>
      </c>
      <c r="E5" s="211"/>
      <c r="F5" s="211"/>
      <c r="G5" s="211"/>
      <c r="H5" s="211"/>
      <c r="I5" s="195" t="s">
        <v>108</v>
      </c>
      <c r="J5" s="195" t="s">
        <v>109</v>
      </c>
    </row>
    <row r="6" spans="1:20" x14ac:dyDescent="0.25">
      <c r="A6" s="170"/>
      <c r="B6" s="170"/>
      <c r="C6" s="170"/>
      <c r="D6" s="170"/>
      <c r="E6" s="170"/>
      <c r="F6" s="170"/>
      <c r="G6" s="170"/>
      <c r="H6" s="170"/>
      <c r="I6" s="171"/>
      <c r="J6" s="178">
        <f>I6*Assumptions!$B$30</f>
        <v>0</v>
      </c>
      <c r="K6" s="172"/>
      <c r="L6" s="179">
        <f>ROUND(D6*SUM(I6+J6),0)</f>
        <v>0</v>
      </c>
      <c r="M6" s="179">
        <f>ROUND(E6*SUM(I6+J6)*(1+M$19),0)</f>
        <v>0</v>
      </c>
      <c r="N6" s="179">
        <f>ROUND(F6*SUM(I6+J6)*(1+M$19+N$19),0)</f>
        <v>0</v>
      </c>
      <c r="O6" s="179">
        <f>ROUND(G6*SUM(I6+J6)*(1+M$19+N$19+O$19),0)</f>
        <v>0</v>
      </c>
      <c r="P6" s="179">
        <f>ROUND(H6*SUM(I6+J6)*(1+M$19+N$19+O$19+P$19),0)</f>
        <v>0</v>
      </c>
      <c r="R6" s="160"/>
      <c r="S6" s="160"/>
      <c r="T6" s="160"/>
    </row>
    <row r="7" spans="1:20" x14ac:dyDescent="0.25">
      <c r="A7" s="170"/>
      <c r="B7" s="170"/>
      <c r="C7" s="170"/>
      <c r="D7" s="170"/>
      <c r="E7" s="170"/>
      <c r="F7" s="170"/>
      <c r="G7" s="170"/>
      <c r="H7" s="170"/>
      <c r="I7" s="171"/>
      <c r="J7" s="178">
        <f>I7*Assumptions!$B$30</f>
        <v>0</v>
      </c>
      <c r="K7" s="172"/>
      <c r="L7" s="179">
        <f t="shared" ref="L7:L15" si="0">ROUND(D7*SUM(I7+J7),0)</f>
        <v>0</v>
      </c>
      <c r="M7" s="179">
        <f t="shared" ref="M7:M15" si="1">ROUND(E7*SUM(I7+J7)*(1+M$19),0)</f>
        <v>0</v>
      </c>
      <c r="N7" s="179">
        <f t="shared" ref="N7:N15" si="2">ROUND(F7*SUM(I7+J7)*(1+M$19+N$19),0)</f>
        <v>0</v>
      </c>
      <c r="O7" s="179">
        <f t="shared" ref="O7:O15" si="3">ROUND(G7*SUM(I7+J7)*(1+M$19+N$19+O$19),0)</f>
        <v>0</v>
      </c>
      <c r="P7" s="179">
        <f t="shared" ref="P7:P15" si="4">ROUND(H7*SUM(I7+J7)*(1+M$19+N$19+O$19+P$19),0)</f>
        <v>0</v>
      </c>
    </row>
    <row r="8" spans="1:20" x14ac:dyDescent="0.25">
      <c r="A8" s="170"/>
      <c r="B8" s="170"/>
      <c r="C8" s="170"/>
      <c r="D8" s="170"/>
      <c r="E8" s="170"/>
      <c r="F8" s="170"/>
      <c r="G8" s="170"/>
      <c r="H8" s="170"/>
      <c r="I8" s="171"/>
      <c r="J8" s="178">
        <f>I8*Assumptions!$B$30</f>
        <v>0</v>
      </c>
      <c r="K8" s="172"/>
      <c r="L8" s="179">
        <f t="shared" si="0"/>
        <v>0</v>
      </c>
      <c r="M8" s="179">
        <f t="shared" si="1"/>
        <v>0</v>
      </c>
      <c r="N8" s="179">
        <f t="shared" si="2"/>
        <v>0</v>
      </c>
      <c r="O8" s="179">
        <f t="shared" si="3"/>
        <v>0</v>
      </c>
      <c r="P8" s="179">
        <f t="shared" si="4"/>
        <v>0</v>
      </c>
    </row>
    <row r="9" spans="1:20" x14ac:dyDescent="0.25">
      <c r="A9" s="170"/>
      <c r="B9" s="170"/>
      <c r="C9" s="170"/>
      <c r="D9" s="170"/>
      <c r="E9" s="170"/>
      <c r="F9" s="170"/>
      <c r="G9" s="170"/>
      <c r="H9" s="170"/>
      <c r="I9" s="171"/>
      <c r="J9" s="178">
        <f>I9*Assumptions!$B$30</f>
        <v>0</v>
      </c>
      <c r="K9" s="172"/>
      <c r="L9" s="179">
        <f t="shared" si="0"/>
        <v>0</v>
      </c>
      <c r="M9" s="179">
        <f t="shared" si="1"/>
        <v>0</v>
      </c>
      <c r="N9" s="179">
        <f t="shared" si="2"/>
        <v>0</v>
      </c>
      <c r="O9" s="179">
        <f t="shared" si="3"/>
        <v>0</v>
      </c>
      <c r="P9" s="179">
        <f t="shared" si="4"/>
        <v>0</v>
      </c>
    </row>
    <row r="10" spans="1:20" x14ac:dyDescent="0.25">
      <c r="A10" s="170"/>
      <c r="B10" s="170"/>
      <c r="C10" s="170"/>
      <c r="D10" s="170"/>
      <c r="E10" s="170"/>
      <c r="F10" s="170"/>
      <c r="G10" s="170"/>
      <c r="H10" s="170"/>
      <c r="I10" s="171"/>
      <c r="J10" s="178">
        <f>I10*Assumptions!$B$30</f>
        <v>0</v>
      </c>
      <c r="K10" s="172"/>
      <c r="L10" s="179">
        <f t="shared" si="0"/>
        <v>0</v>
      </c>
      <c r="M10" s="179">
        <f t="shared" si="1"/>
        <v>0</v>
      </c>
      <c r="N10" s="179">
        <f t="shared" si="2"/>
        <v>0</v>
      </c>
      <c r="O10" s="179">
        <f t="shared" si="3"/>
        <v>0</v>
      </c>
      <c r="P10" s="179">
        <f t="shared" si="4"/>
        <v>0</v>
      </c>
    </row>
    <row r="11" spans="1:20" x14ac:dyDescent="0.25">
      <c r="A11" s="170"/>
      <c r="B11" s="170"/>
      <c r="C11" s="170"/>
      <c r="D11" s="170"/>
      <c r="E11" s="170"/>
      <c r="F11" s="170"/>
      <c r="G11" s="170"/>
      <c r="H11" s="170"/>
      <c r="I11" s="171"/>
      <c r="J11" s="178">
        <f>I11*Assumptions!$B$30</f>
        <v>0</v>
      </c>
      <c r="K11" s="172"/>
      <c r="L11" s="179">
        <f t="shared" si="0"/>
        <v>0</v>
      </c>
      <c r="M11" s="179">
        <f t="shared" si="1"/>
        <v>0</v>
      </c>
      <c r="N11" s="179">
        <f t="shared" si="2"/>
        <v>0</v>
      </c>
      <c r="O11" s="179">
        <f t="shared" si="3"/>
        <v>0</v>
      </c>
      <c r="P11" s="179">
        <f t="shared" si="4"/>
        <v>0</v>
      </c>
    </row>
    <row r="12" spans="1:20" x14ac:dyDescent="0.25">
      <c r="A12" s="170"/>
      <c r="B12" s="170"/>
      <c r="C12" s="170"/>
      <c r="D12" s="170"/>
      <c r="E12" s="170"/>
      <c r="F12" s="170"/>
      <c r="G12" s="170"/>
      <c r="H12" s="170"/>
      <c r="I12" s="171"/>
      <c r="J12" s="178">
        <f>I12*Assumptions!$B$30</f>
        <v>0</v>
      </c>
      <c r="K12" s="172"/>
      <c r="L12" s="179">
        <f t="shared" si="0"/>
        <v>0</v>
      </c>
      <c r="M12" s="179">
        <f t="shared" si="1"/>
        <v>0</v>
      </c>
      <c r="N12" s="179">
        <f t="shared" si="2"/>
        <v>0</v>
      </c>
      <c r="O12" s="179">
        <f t="shared" si="3"/>
        <v>0</v>
      </c>
      <c r="P12" s="179">
        <f t="shared" si="4"/>
        <v>0</v>
      </c>
    </row>
    <row r="13" spans="1:20" x14ac:dyDescent="0.25">
      <c r="A13" s="170"/>
      <c r="B13" s="170"/>
      <c r="C13" s="170"/>
      <c r="D13" s="170"/>
      <c r="E13" s="170"/>
      <c r="F13" s="170"/>
      <c r="G13" s="170"/>
      <c r="H13" s="170"/>
      <c r="I13" s="171"/>
      <c r="J13" s="178">
        <f>I13*Assumptions!$B$30</f>
        <v>0</v>
      </c>
      <c r="K13" s="172"/>
      <c r="L13" s="179">
        <f t="shared" si="0"/>
        <v>0</v>
      </c>
      <c r="M13" s="179">
        <f t="shared" si="1"/>
        <v>0</v>
      </c>
      <c r="N13" s="179">
        <f t="shared" si="2"/>
        <v>0</v>
      </c>
      <c r="O13" s="179">
        <f t="shared" si="3"/>
        <v>0</v>
      </c>
      <c r="P13" s="179">
        <f t="shared" si="4"/>
        <v>0</v>
      </c>
    </row>
    <row r="14" spans="1:20" x14ac:dyDescent="0.25">
      <c r="A14" s="170"/>
      <c r="B14" s="170"/>
      <c r="C14" s="170"/>
      <c r="D14" s="170"/>
      <c r="E14" s="170"/>
      <c r="F14" s="170"/>
      <c r="G14" s="170"/>
      <c r="H14" s="170"/>
      <c r="I14" s="171"/>
      <c r="J14" s="178">
        <f>I14*Assumptions!$B$30</f>
        <v>0</v>
      </c>
      <c r="K14" s="172"/>
      <c r="L14" s="179">
        <f t="shared" si="0"/>
        <v>0</v>
      </c>
      <c r="M14" s="179">
        <f t="shared" si="1"/>
        <v>0</v>
      </c>
      <c r="N14" s="179">
        <f t="shared" si="2"/>
        <v>0</v>
      </c>
      <c r="O14" s="179">
        <f t="shared" si="3"/>
        <v>0</v>
      </c>
      <c r="P14" s="179">
        <f t="shared" si="4"/>
        <v>0</v>
      </c>
    </row>
    <row r="15" spans="1:20" x14ac:dyDescent="0.25">
      <c r="A15" s="170"/>
      <c r="B15" s="170"/>
      <c r="C15" s="170"/>
      <c r="D15" s="170"/>
      <c r="E15" s="170"/>
      <c r="F15" s="170"/>
      <c r="G15" s="170"/>
      <c r="H15" s="170"/>
      <c r="I15" s="171"/>
      <c r="J15" s="178">
        <f>I15*Assumptions!$B$30</f>
        <v>0</v>
      </c>
      <c r="K15" s="172"/>
      <c r="L15" s="179">
        <f t="shared" si="0"/>
        <v>0</v>
      </c>
      <c r="M15" s="179">
        <f t="shared" si="1"/>
        <v>0</v>
      </c>
      <c r="N15" s="179">
        <f t="shared" si="2"/>
        <v>0</v>
      </c>
      <c r="O15" s="179">
        <f t="shared" si="3"/>
        <v>0</v>
      </c>
      <c r="P15" s="179">
        <f t="shared" si="4"/>
        <v>0</v>
      </c>
    </row>
    <row r="17" spans="1:17" ht="15.75" thickBot="1" x14ac:dyDescent="0.3">
      <c r="B17" s="173" t="s">
        <v>70</v>
      </c>
      <c r="C17" s="173"/>
      <c r="D17" s="151"/>
      <c r="E17" s="151"/>
      <c r="F17" s="151"/>
      <c r="G17" s="151"/>
      <c r="H17" s="151"/>
      <c r="I17" s="151"/>
      <c r="J17" s="151"/>
      <c r="K17" s="180">
        <f>SUM(K6:K10)</f>
        <v>0</v>
      </c>
      <c r="L17" s="180">
        <f>SUM(L6:L16)</f>
        <v>0</v>
      </c>
      <c r="M17" s="180">
        <f>SUM(M6:M16)</f>
        <v>0</v>
      </c>
      <c r="N17" s="180">
        <f>SUM(N6:N16)</f>
        <v>0</v>
      </c>
      <c r="O17" s="180">
        <f>SUM(O6:O16)</f>
        <v>0</v>
      </c>
      <c r="P17" s="180">
        <f>SUM(P6:P16)</f>
        <v>0</v>
      </c>
      <c r="Q17" s="174"/>
    </row>
    <row r="18" spans="1:17" ht="15.75" thickTop="1" x14ac:dyDescent="0.25"/>
    <row r="19" spans="1:17" x14ac:dyDescent="0.25">
      <c r="B19" s="155" t="s">
        <v>110</v>
      </c>
      <c r="C19" s="155"/>
      <c r="D19" s="155"/>
      <c r="E19" s="155"/>
      <c r="F19" s="155"/>
      <c r="G19" s="155"/>
      <c r="H19" s="155"/>
      <c r="I19" s="155"/>
      <c r="J19" s="155"/>
      <c r="M19" s="162">
        <v>0.03</v>
      </c>
      <c r="N19" s="162">
        <v>0.03</v>
      </c>
      <c r="O19" s="162">
        <v>0.03</v>
      </c>
      <c r="P19" s="162">
        <v>0.03</v>
      </c>
    </row>
    <row r="20" spans="1:17" x14ac:dyDescent="0.25">
      <c r="M20" s="175"/>
    </row>
    <row r="21" spans="1:17" x14ac:dyDescent="0.25">
      <c r="A21" s="150"/>
    </row>
    <row r="22" spans="1:17" x14ac:dyDescent="0.25">
      <c r="A22" s="150" t="s">
        <v>111</v>
      </c>
      <c r="C22" s="151" t="s">
        <v>103</v>
      </c>
      <c r="D22" s="151" t="s">
        <v>11</v>
      </c>
      <c r="E22" s="151" t="s">
        <v>12</v>
      </c>
      <c r="F22" s="151" t="s">
        <v>13</v>
      </c>
      <c r="G22" s="151" t="s">
        <v>14</v>
      </c>
      <c r="H22" s="151" t="s">
        <v>15</v>
      </c>
      <c r="K22" s="151" t="s">
        <v>103</v>
      </c>
      <c r="L22" s="151" t="s">
        <v>11</v>
      </c>
      <c r="M22" s="151" t="s">
        <v>12</v>
      </c>
      <c r="N22" s="151" t="s">
        <v>13</v>
      </c>
      <c r="O22" s="151" t="s">
        <v>14</v>
      </c>
      <c r="P22" s="151" t="s">
        <v>15</v>
      </c>
    </row>
    <row r="23" spans="1:17" ht="15.75" thickBot="1" x14ac:dyDescent="0.3">
      <c r="A23" s="151" t="s">
        <v>104</v>
      </c>
      <c r="B23" s="168"/>
      <c r="C23" s="153" t="s">
        <v>63</v>
      </c>
      <c r="D23" s="153" t="s">
        <v>63</v>
      </c>
      <c r="E23" s="153" t="s">
        <v>63</v>
      </c>
      <c r="F23" s="153" t="s">
        <v>63</v>
      </c>
      <c r="G23" s="153" t="s">
        <v>63</v>
      </c>
      <c r="H23" s="153" t="s">
        <v>63</v>
      </c>
      <c r="I23" s="168"/>
      <c r="J23" s="169">
        <f>Assumptions!B31</f>
        <v>7.6499999999999999E-2</v>
      </c>
      <c r="K23" s="153" t="s">
        <v>63</v>
      </c>
      <c r="L23" s="153" t="s">
        <v>63</v>
      </c>
      <c r="M23" s="153" t="s">
        <v>63</v>
      </c>
      <c r="N23" s="153" t="s">
        <v>63</v>
      </c>
      <c r="O23" s="153" t="s">
        <v>63</v>
      </c>
      <c r="P23" s="153" t="s">
        <v>63</v>
      </c>
    </row>
    <row r="24" spans="1:17" x14ac:dyDescent="0.25">
      <c r="A24" s="195" t="s">
        <v>105</v>
      </c>
      <c r="B24" s="195" t="s">
        <v>112</v>
      </c>
      <c r="C24" s="195"/>
      <c r="D24" s="211" t="s">
        <v>107</v>
      </c>
      <c r="E24" s="211"/>
      <c r="F24" s="211"/>
      <c r="G24" s="211"/>
      <c r="H24" s="211"/>
      <c r="I24" s="195" t="s">
        <v>108</v>
      </c>
      <c r="J24" s="195" t="s">
        <v>109</v>
      </c>
    </row>
    <row r="25" spans="1:17" x14ac:dyDescent="0.25">
      <c r="A25" s="170"/>
      <c r="B25" s="170"/>
      <c r="C25" s="170"/>
      <c r="D25" s="170"/>
      <c r="E25" s="170"/>
      <c r="F25" s="170"/>
      <c r="G25" s="170"/>
      <c r="H25" s="170"/>
      <c r="I25" s="171"/>
      <c r="J25" s="178">
        <f>I25*Assumptions!$B$31</f>
        <v>0</v>
      </c>
      <c r="K25" s="172"/>
      <c r="L25" s="179">
        <f>ROUND(D25*SUM(I25+J25),0)</f>
        <v>0</v>
      </c>
      <c r="M25" s="179">
        <f>ROUND(E25*SUM(I25+J25)*(1+M$19),0)</f>
        <v>0</v>
      </c>
      <c r="N25" s="179">
        <f>ROUND(F25*SUM(I25+J25)*(1+M$19+N$19),0)</f>
        <v>0</v>
      </c>
      <c r="O25" s="179">
        <f>ROUND(G25*SUM(I25+J25)*(1+M$19+N$19+O$19),0)</f>
        <v>0</v>
      </c>
      <c r="P25" s="179">
        <f>ROUND(H25*SUM(I25+J25)*(1+M$19+N$19+O$19+P$19),0)</f>
        <v>0</v>
      </c>
    </row>
    <row r="26" spans="1:17" x14ac:dyDescent="0.25">
      <c r="A26" s="170"/>
      <c r="B26" s="170"/>
      <c r="C26" s="170"/>
      <c r="D26" s="170"/>
      <c r="E26" s="170"/>
      <c r="F26" s="170"/>
      <c r="G26" s="170"/>
      <c r="H26" s="170"/>
      <c r="I26" s="171"/>
      <c r="J26" s="178">
        <f>I26*Assumptions!$B$31</f>
        <v>0</v>
      </c>
      <c r="K26" s="172"/>
      <c r="L26" s="179">
        <f t="shared" ref="L26:L34" si="5">ROUND(D26*SUM(I26+J26),0)</f>
        <v>0</v>
      </c>
      <c r="M26" s="179">
        <f t="shared" ref="M26:M34" si="6">ROUND(E26*SUM(I26+J26)*(1+M$19),0)</f>
        <v>0</v>
      </c>
      <c r="N26" s="179">
        <f t="shared" ref="N26:N34" si="7">ROUND(F26*SUM(I26+J26)*(1+M$19+N$19),0)</f>
        <v>0</v>
      </c>
      <c r="O26" s="179">
        <f t="shared" ref="O26:O34" si="8">ROUND(G26*SUM(I26+J26)*(1+M$19+N$19+O$19),0)</f>
        <v>0</v>
      </c>
      <c r="P26" s="179">
        <f t="shared" ref="P26:P34" si="9">ROUND(H26*SUM(I26+J26)*(1+M$19+N$19+O$19+P$19),0)</f>
        <v>0</v>
      </c>
    </row>
    <row r="27" spans="1:17" x14ac:dyDescent="0.25">
      <c r="A27" s="170"/>
      <c r="B27" s="170"/>
      <c r="C27" s="170"/>
      <c r="D27" s="170"/>
      <c r="E27" s="170"/>
      <c r="F27" s="170"/>
      <c r="G27" s="170"/>
      <c r="H27" s="170"/>
      <c r="I27" s="171"/>
      <c r="J27" s="178">
        <f>I27*Assumptions!$B$31</f>
        <v>0</v>
      </c>
      <c r="K27" s="172"/>
      <c r="L27" s="179">
        <f t="shared" si="5"/>
        <v>0</v>
      </c>
      <c r="M27" s="179">
        <f t="shared" si="6"/>
        <v>0</v>
      </c>
      <c r="N27" s="179">
        <f t="shared" si="7"/>
        <v>0</v>
      </c>
      <c r="O27" s="179">
        <f t="shared" si="8"/>
        <v>0</v>
      </c>
      <c r="P27" s="179">
        <f t="shared" si="9"/>
        <v>0</v>
      </c>
    </row>
    <row r="28" spans="1:17" x14ac:dyDescent="0.25">
      <c r="A28" s="170"/>
      <c r="B28" s="170"/>
      <c r="C28" s="170"/>
      <c r="D28" s="170"/>
      <c r="E28" s="170"/>
      <c r="F28" s="170"/>
      <c r="G28" s="170"/>
      <c r="H28" s="170"/>
      <c r="I28" s="171"/>
      <c r="J28" s="178">
        <f>I28*Assumptions!$B$31</f>
        <v>0</v>
      </c>
      <c r="K28" s="172"/>
      <c r="L28" s="179">
        <f t="shared" si="5"/>
        <v>0</v>
      </c>
      <c r="M28" s="179">
        <f t="shared" si="6"/>
        <v>0</v>
      </c>
      <c r="N28" s="179">
        <f t="shared" si="7"/>
        <v>0</v>
      </c>
      <c r="O28" s="179">
        <f t="shared" si="8"/>
        <v>0</v>
      </c>
      <c r="P28" s="179">
        <f t="shared" si="9"/>
        <v>0</v>
      </c>
    </row>
    <row r="29" spans="1:17" x14ac:dyDescent="0.25">
      <c r="A29" s="170"/>
      <c r="B29" s="170"/>
      <c r="C29" s="170"/>
      <c r="D29" s="170"/>
      <c r="E29" s="170"/>
      <c r="F29" s="170"/>
      <c r="G29" s="170"/>
      <c r="H29" s="170"/>
      <c r="I29" s="171"/>
      <c r="J29" s="178">
        <f>I29*Assumptions!$B$31</f>
        <v>0</v>
      </c>
      <c r="K29" s="172"/>
      <c r="L29" s="179">
        <f t="shared" si="5"/>
        <v>0</v>
      </c>
      <c r="M29" s="179">
        <f t="shared" si="6"/>
        <v>0</v>
      </c>
      <c r="N29" s="179">
        <f t="shared" si="7"/>
        <v>0</v>
      </c>
      <c r="O29" s="179">
        <f t="shared" si="8"/>
        <v>0</v>
      </c>
      <c r="P29" s="179">
        <f t="shared" si="9"/>
        <v>0</v>
      </c>
    </row>
    <row r="30" spans="1:17" x14ac:dyDescent="0.25">
      <c r="A30" s="170"/>
      <c r="B30" s="170"/>
      <c r="C30" s="170"/>
      <c r="D30" s="170"/>
      <c r="E30" s="170"/>
      <c r="F30" s="170"/>
      <c r="G30" s="170"/>
      <c r="H30" s="170"/>
      <c r="I30" s="171"/>
      <c r="J30" s="178">
        <f>I30*Assumptions!$B$31</f>
        <v>0</v>
      </c>
      <c r="K30" s="172"/>
      <c r="L30" s="179">
        <f t="shared" si="5"/>
        <v>0</v>
      </c>
      <c r="M30" s="179">
        <f t="shared" si="6"/>
        <v>0</v>
      </c>
      <c r="N30" s="179">
        <f t="shared" si="7"/>
        <v>0</v>
      </c>
      <c r="O30" s="179">
        <f t="shared" si="8"/>
        <v>0</v>
      </c>
      <c r="P30" s="179">
        <f t="shared" si="9"/>
        <v>0</v>
      </c>
    </row>
    <row r="31" spans="1:17" x14ac:dyDescent="0.25">
      <c r="A31" s="170"/>
      <c r="B31" s="170"/>
      <c r="C31" s="170"/>
      <c r="D31" s="170"/>
      <c r="E31" s="170"/>
      <c r="F31" s="170"/>
      <c r="G31" s="170"/>
      <c r="H31" s="170"/>
      <c r="I31" s="171"/>
      <c r="J31" s="178">
        <f>I31*Assumptions!$B$31</f>
        <v>0</v>
      </c>
      <c r="K31" s="172"/>
      <c r="L31" s="179">
        <f t="shared" si="5"/>
        <v>0</v>
      </c>
      <c r="M31" s="179">
        <f t="shared" si="6"/>
        <v>0</v>
      </c>
      <c r="N31" s="179">
        <f t="shared" si="7"/>
        <v>0</v>
      </c>
      <c r="O31" s="179">
        <f t="shared" si="8"/>
        <v>0</v>
      </c>
      <c r="P31" s="179">
        <f t="shared" si="9"/>
        <v>0</v>
      </c>
    </row>
    <row r="32" spans="1:17" x14ac:dyDescent="0.25">
      <c r="A32" s="170"/>
      <c r="B32" s="170"/>
      <c r="C32" s="170"/>
      <c r="D32" s="170"/>
      <c r="E32" s="170"/>
      <c r="F32" s="170"/>
      <c r="G32" s="170"/>
      <c r="H32" s="170"/>
      <c r="I32" s="171"/>
      <c r="J32" s="178">
        <f>I32*Assumptions!$B$31</f>
        <v>0</v>
      </c>
      <c r="K32" s="172"/>
      <c r="L32" s="179">
        <f t="shared" si="5"/>
        <v>0</v>
      </c>
      <c r="M32" s="179">
        <f t="shared" si="6"/>
        <v>0</v>
      </c>
      <c r="N32" s="179">
        <f t="shared" si="7"/>
        <v>0</v>
      </c>
      <c r="O32" s="179">
        <f t="shared" si="8"/>
        <v>0</v>
      </c>
      <c r="P32" s="179">
        <f t="shared" si="9"/>
        <v>0</v>
      </c>
    </row>
    <row r="33" spans="1:16" x14ac:dyDescent="0.25">
      <c r="A33" s="170"/>
      <c r="B33" s="170"/>
      <c r="C33" s="170"/>
      <c r="D33" s="170"/>
      <c r="E33" s="170"/>
      <c r="F33" s="170"/>
      <c r="G33" s="170"/>
      <c r="H33" s="170"/>
      <c r="I33" s="171"/>
      <c r="J33" s="178">
        <f>I33*Assumptions!$B$31</f>
        <v>0</v>
      </c>
      <c r="K33" s="172"/>
      <c r="L33" s="179">
        <f t="shared" si="5"/>
        <v>0</v>
      </c>
      <c r="M33" s="179">
        <f t="shared" si="6"/>
        <v>0</v>
      </c>
      <c r="N33" s="179">
        <f t="shared" si="7"/>
        <v>0</v>
      </c>
      <c r="O33" s="179">
        <f t="shared" si="8"/>
        <v>0</v>
      </c>
      <c r="P33" s="179">
        <f t="shared" si="9"/>
        <v>0</v>
      </c>
    </row>
    <row r="34" spans="1:16" x14ac:dyDescent="0.25">
      <c r="A34" s="170"/>
      <c r="B34" s="170"/>
      <c r="C34" s="170"/>
      <c r="D34" s="170"/>
      <c r="E34" s="170"/>
      <c r="F34" s="170"/>
      <c r="G34" s="170"/>
      <c r="H34" s="170"/>
      <c r="I34" s="171"/>
      <c r="J34" s="178">
        <f>I34*Assumptions!$B$31</f>
        <v>0</v>
      </c>
      <c r="K34" s="172"/>
      <c r="L34" s="179">
        <f t="shared" si="5"/>
        <v>0</v>
      </c>
      <c r="M34" s="179">
        <f t="shared" si="6"/>
        <v>0</v>
      </c>
      <c r="N34" s="179">
        <f t="shared" si="7"/>
        <v>0</v>
      </c>
      <c r="O34" s="179">
        <f t="shared" si="8"/>
        <v>0</v>
      </c>
      <c r="P34" s="179">
        <f t="shared" si="9"/>
        <v>0</v>
      </c>
    </row>
    <row r="36" spans="1:16" ht="15.75" thickBot="1" x14ac:dyDescent="0.3">
      <c r="B36" s="173" t="s">
        <v>70</v>
      </c>
      <c r="C36" s="173"/>
      <c r="D36" s="151"/>
      <c r="E36" s="151"/>
      <c r="F36" s="151"/>
      <c r="G36" s="151"/>
      <c r="H36" s="151"/>
      <c r="I36" s="151"/>
      <c r="J36" s="151"/>
      <c r="K36" s="180">
        <f>SUM(K25:K29)</f>
        <v>0</v>
      </c>
      <c r="L36" s="180">
        <f t="shared" ref="L36:P36" si="10">SUM(L25:L29)</f>
        <v>0</v>
      </c>
      <c r="M36" s="180">
        <f t="shared" si="10"/>
        <v>0</v>
      </c>
      <c r="N36" s="180">
        <f t="shared" si="10"/>
        <v>0</v>
      </c>
      <c r="O36" s="180">
        <f t="shared" si="10"/>
        <v>0</v>
      </c>
      <c r="P36" s="180">
        <f t="shared" si="10"/>
        <v>0</v>
      </c>
    </row>
    <row r="37" spans="1:16" ht="15.75" thickTop="1" x14ac:dyDescent="0.25"/>
    <row r="38" spans="1:16" x14ac:dyDescent="0.25">
      <c r="B38" s="155" t="s">
        <v>110</v>
      </c>
      <c r="C38" s="155"/>
      <c r="D38" s="155"/>
      <c r="E38" s="155"/>
      <c r="F38" s="155"/>
      <c r="G38" s="155"/>
      <c r="H38" s="155"/>
      <c r="I38" s="155"/>
      <c r="J38" s="155"/>
      <c r="M38" s="162">
        <v>0.03</v>
      </c>
      <c r="N38" s="162">
        <v>0.03</v>
      </c>
      <c r="O38" s="162">
        <v>0.03</v>
      </c>
      <c r="P38" s="162">
        <v>0.03</v>
      </c>
    </row>
    <row r="41" spans="1:16" x14ac:dyDescent="0.25">
      <c r="A41" s="150" t="s">
        <v>34</v>
      </c>
      <c r="C41" s="151" t="s">
        <v>103</v>
      </c>
      <c r="D41" s="151" t="s">
        <v>11</v>
      </c>
      <c r="E41" s="151" t="s">
        <v>12</v>
      </c>
      <c r="F41" s="151" t="s">
        <v>13</v>
      </c>
      <c r="G41" s="151" t="s">
        <v>14</v>
      </c>
      <c r="H41" s="151" t="s">
        <v>15</v>
      </c>
      <c r="K41" s="151" t="s">
        <v>103</v>
      </c>
      <c r="L41" s="151" t="s">
        <v>11</v>
      </c>
      <c r="M41" s="151" t="s">
        <v>12</v>
      </c>
      <c r="N41" s="151" t="s">
        <v>13</v>
      </c>
      <c r="O41" s="151" t="s">
        <v>14</v>
      </c>
      <c r="P41" s="151" t="s">
        <v>15</v>
      </c>
    </row>
    <row r="42" spans="1:16" ht="15.75" thickBot="1" x14ac:dyDescent="0.3">
      <c r="A42" s="151" t="s">
        <v>104</v>
      </c>
      <c r="B42" s="168"/>
      <c r="C42" s="153" t="s">
        <v>63</v>
      </c>
      <c r="D42" s="153" t="s">
        <v>63</v>
      </c>
      <c r="E42" s="153" t="s">
        <v>63</v>
      </c>
      <c r="F42" s="153" t="s">
        <v>63</v>
      </c>
      <c r="G42" s="153" t="s">
        <v>63</v>
      </c>
      <c r="H42" s="153" t="s">
        <v>63</v>
      </c>
      <c r="I42" s="168"/>
      <c r="J42" s="169">
        <f>Assumptions!B32</f>
        <v>0.71599999999999997</v>
      </c>
      <c r="K42" s="153" t="s">
        <v>63</v>
      </c>
      <c r="L42" s="153" t="s">
        <v>63</v>
      </c>
      <c r="M42" s="153" t="s">
        <v>63</v>
      </c>
      <c r="N42" s="153" t="s">
        <v>63</v>
      </c>
      <c r="O42" s="153" t="s">
        <v>63</v>
      </c>
      <c r="P42" s="153" t="s">
        <v>63</v>
      </c>
    </row>
    <row r="43" spans="1:16" x14ac:dyDescent="0.25">
      <c r="A43" s="195" t="s">
        <v>105</v>
      </c>
      <c r="B43" s="195" t="s">
        <v>113</v>
      </c>
      <c r="C43" s="195"/>
      <c r="D43" s="211" t="s">
        <v>107</v>
      </c>
      <c r="E43" s="211"/>
      <c r="F43" s="211"/>
      <c r="G43" s="211"/>
      <c r="H43" s="211"/>
      <c r="I43" s="195" t="s">
        <v>108</v>
      </c>
      <c r="J43" s="195" t="s">
        <v>109</v>
      </c>
    </row>
    <row r="44" spans="1:16" x14ac:dyDescent="0.25">
      <c r="A44" s="170"/>
      <c r="B44" s="170"/>
      <c r="C44" s="170"/>
      <c r="D44" s="170"/>
      <c r="E44" s="170"/>
      <c r="F44" s="170"/>
      <c r="G44" s="170"/>
      <c r="H44" s="170"/>
      <c r="I44" s="171"/>
      <c r="J44" s="178">
        <f>I44*Assumptions!$B$32</f>
        <v>0</v>
      </c>
      <c r="K44" s="172"/>
      <c r="L44" s="179">
        <f>ROUND(D44*SUM(I44+J44),0)</f>
        <v>0</v>
      </c>
      <c r="M44" s="179">
        <f>ROUND(E44*SUM(I44+J44)*(1+M$19),0)</f>
        <v>0</v>
      </c>
      <c r="N44" s="179">
        <f>ROUND(F44*SUM(I44+J44)*(1+M$19+N$19),0)</f>
        <v>0</v>
      </c>
      <c r="O44" s="179">
        <f>ROUND(G44*SUM(I44+J44)*(1+M$19+N$19+O$19),0)</f>
        <v>0</v>
      </c>
      <c r="P44" s="179">
        <f>ROUND(H44*SUM(I44+J44)*(1+M$19+N$19+O$19+P$19),0)</f>
        <v>0</v>
      </c>
    </row>
    <row r="45" spans="1:16" x14ac:dyDescent="0.25">
      <c r="A45" s="170"/>
      <c r="B45" s="170"/>
      <c r="C45" s="170"/>
      <c r="D45" s="170"/>
      <c r="E45" s="170"/>
      <c r="F45" s="170"/>
      <c r="G45" s="170"/>
      <c r="H45" s="170"/>
      <c r="I45" s="171"/>
      <c r="J45" s="178">
        <f>I45*Assumptions!$B$32</f>
        <v>0</v>
      </c>
      <c r="K45" s="172"/>
      <c r="L45" s="179">
        <f t="shared" ref="L45:L53" si="11">ROUND(D45*SUM(I45+J45),0)</f>
        <v>0</v>
      </c>
      <c r="M45" s="179">
        <f t="shared" ref="M45:M53" si="12">ROUND(E45*SUM(I45+J45)*(1+M$19),0)</f>
        <v>0</v>
      </c>
      <c r="N45" s="179">
        <f t="shared" ref="N45:N53" si="13">ROUND(F45*SUM(I45+J45)*(1+M$19+N$19),0)</f>
        <v>0</v>
      </c>
      <c r="O45" s="179">
        <f t="shared" ref="O45:O53" si="14">ROUND(G45*SUM(I45+J45)*(1+M$19+N$19+O$19),0)</f>
        <v>0</v>
      </c>
      <c r="P45" s="179">
        <f t="shared" ref="P45:P53" si="15">ROUND(H45*SUM(I45+J45)*(1+M$19+N$19+O$19+P$19),0)</f>
        <v>0</v>
      </c>
    </row>
    <row r="46" spans="1:16" x14ac:dyDescent="0.25">
      <c r="A46" s="170"/>
      <c r="B46" s="170"/>
      <c r="C46" s="170"/>
      <c r="D46" s="170"/>
      <c r="E46" s="170"/>
      <c r="F46" s="170"/>
      <c r="G46" s="170"/>
      <c r="H46" s="170"/>
      <c r="I46" s="171"/>
      <c r="J46" s="178">
        <f>I46*Assumptions!$B$32</f>
        <v>0</v>
      </c>
      <c r="K46" s="172"/>
      <c r="L46" s="179">
        <f t="shared" si="11"/>
        <v>0</v>
      </c>
      <c r="M46" s="179">
        <f t="shared" si="12"/>
        <v>0</v>
      </c>
      <c r="N46" s="179">
        <f t="shared" si="13"/>
        <v>0</v>
      </c>
      <c r="O46" s="179">
        <f t="shared" si="14"/>
        <v>0</v>
      </c>
      <c r="P46" s="179">
        <f t="shared" si="15"/>
        <v>0</v>
      </c>
    </row>
    <row r="47" spans="1:16" x14ac:dyDescent="0.25">
      <c r="A47" s="170"/>
      <c r="B47" s="170"/>
      <c r="C47" s="170"/>
      <c r="D47" s="170"/>
      <c r="E47" s="170"/>
      <c r="F47" s="170"/>
      <c r="G47" s="170"/>
      <c r="H47" s="170"/>
      <c r="I47" s="171"/>
      <c r="J47" s="178">
        <f>I47*Assumptions!$B$32</f>
        <v>0</v>
      </c>
      <c r="K47" s="172"/>
      <c r="L47" s="179">
        <f t="shared" si="11"/>
        <v>0</v>
      </c>
      <c r="M47" s="179">
        <f t="shared" si="12"/>
        <v>0</v>
      </c>
      <c r="N47" s="179">
        <f t="shared" si="13"/>
        <v>0</v>
      </c>
      <c r="O47" s="179">
        <f t="shared" si="14"/>
        <v>0</v>
      </c>
      <c r="P47" s="179">
        <f t="shared" si="15"/>
        <v>0</v>
      </c>
    </row>
    <row r="48" spans="1:16" x14ac:dyDescent="0.25">
      <c r="A48" s="170"/>
      <c r="B48" s="170"/>
      <c r="C48" s="170"/>
      <c r="D48" s="170"/>
      <c r="E48" s="170"/>
      <c r="F48" s="170"/>
      <c r="G48" s="170"/>
      <c r="H48" s="170"/>
      <c r="I48" s="171"/>
      <c r="J48" s="178">
        <f>I48*Assumptions!$B$32</f>
        <v>0</v>
      </c>
      <c r="K48" s="172"/>
      <c r="L48" s="179">
        <f t="shared" si="11"/>
        <v>0</v>
      </c>
      <c r="M48" s="179">
        <f t="shared" si="12"/>
        <v>0</v>
      </c>
      <c r="N48" s="179">
        <f t="shared" si="13"/>
        <v>0</v>
      </c>
      <c r="O48" s="179">
        <f t="shared" si="14"/>
        <v>0</v>
      </c>
      <c r="P48" s="179">
        <f t="shared" si="15"/>
        <v>0</v>
      </c>
    </row>
    <row r="49" spans="1:16" x14ac:dyDescent="0.25">
      <c r="A49" s="170"/>
      <c r="B49" s="170"/>
      <c r="C49" s="170"/>
      <c r="D49" s="170"/>
      <c r="E49" s="170"/>
      <c r="F49" s="170"/>
      <c r="G49" s="170"/>
      <c r="H49" s="170"/>
      <c r="I49" s="171"/>
      <c r="J49" s="178">
        <f>I49*Assumptions!$B$32</f>
        <v>0</v>
      </c>
      <c r="K49" s="172"/>
      <c r="L49" s="179">
        <f t="shared" si="11"/>
        <v>0</v>
      </c>
      <c r="M49" s="179">
        <f t="shared" si="12"/>
        <v>0</v>
      </c>
      <c r="N49" s="179">
        <f t="shared" si="13"/>
        <v>0</v>
      </c>
      <c r="O49" s="179">
        <f t="shared" si="14"/>
        <v>0</v>
      </c>
      <c r="P49" s="179">
        <f t="shared" si="15"/>
        <v>0</v>
      </c>
    </row>
    <row r="50" spans="1:16" x14ac:dyDescent="0.25">
      <c r="A50" s="170"/>
      <c r="B50" s="170"/>
      <c r="C50" s="170"/>
      <c r="D50" s="170"/>
      <c r="E50" s="170"/>
      <c r="F50" s="170"/>
      <c r="G50" s="170"/>
      <c r="H50" s="170"/>
      <c r="I50" s="171"/>
      <c r="J50" s="178">
        <f>I50*Assumptions!$B$32</f>
        <v>0</v>
      </c>
      <c r="K50" s="172"/>
      <c r="L50" s="179">
        <f t="shared" si="11"/>
        <v>0</v>
      </c>
      <c r="M50" s="179">
        <f t="shared" si="12"/>
        <v>0</v>
      </c>
      <c r="N50" s="179">
        <f t="shared" si="13"/>
        <v>0</v>
      </c>
      <c r="O50" s="179">
        <f t="shared" si="14"/>
        <v>0</v>
      </c>
      <c r="P50" s="179">
        <f t="shared" si="15"/>
        <v>0</v>
      </c>
    </row>
    <row r="51" spans="1:16" x14ac:dyDescent="0.25">
      <c r="A51" s="170"/>
      <c r="B51" s="170"/>
      <c r="C51" s="170"/>
      <c r="D51" s="170"/>
      <c r="E51" s="170"/>
      <c r="F51" s="170"/>
      <c r="G51" s="170"/>
      <c r="H51" s="170"/>
      <c r="I51" s="171"/>
      <c r="J51" s="178">
        <f>I51*Assumptions!$B$32</f>
        <v>0</v>
      </c>
      <c r="K51" s="172"/>
      <c r="L51" s="179">
        <f t="shared" si="11"/>
        <v>0</v>
      </c>
      <c r="M51" s="179">
        <f t="shared" si="12"/>
        <v>0</v>
      </c>
      <c r="N51" s="179">
        <f t="shared" si="13"/>
        <v>0</v>
      </c>
      <c r="O51" s="179">
        <f t="shared" si="14"/>
        <v>0</v>
      </c>
      <c r="P51" s="179">
        <f t="shared" si="15"/>
        <v>0</v>
      </c>
    </row>
    <row r="52" spans="1:16" x14ac:dyDescent="0.25">
      <c r="A52" s="170"/>
      <c r="B52" s="170"/>
      <c r="C52" s="170"/>
      <c r="D52" s="170"/>
      <c r="E52" s="170"/>
      <c r="F52" s="170"/>
      <c r="G52" s="170"/>
      <c r="H52" s="170"/>
      <c r="I52" s="171"/>
      <c r="J52" s="178">
        <f>I52*Assumptions!$B$32</f>
        <v>0</v>
      </c>
      <c r="K52" s="172"/>
      <c r="L52" s="179">
        <f t="shared" si="11"/>
        <v>0</v>
      </c>
      <c r="M52" s="179">
        <f t="shared" si="12"/>
        <v>0</v>
      </c>
      <c r="N52" s="179">
        <f t="shared" si="13"/>
        <v>0</v>
      </c>
      <c r="O52" s="179">
        <f t="shared" si="14"/>
        <v>0</v>
      </c>
      <c r="P52" s="179">
        <f t="shared" si="15"/>
        <v>0</v>
      </c>
    </row>
    <row r="53" spans="1:16" x14ac:dyDescent="0.25">
      <c r="A53" s="170"/>
      <c r="B53" s="170"/>
      <c r="C53" s="170"/>
      <c r="D53" s="170"/>
      <c r="E53" s="170"/>
      <c r="F53" s="170"/>
      <c r="G53" s="170"/>
      <c r="H53" s="170"/>
      <c r="I53" s="171"/>
      <c r="J53" s="178">
        <f>I53*Assumptions!$B$32</f>
        <v>0</v>
      </c>
      <c r="K53" s="172"/>
      <c r="L53" s="179">
        <f t="shared" si="11"/>
        <v>0</v>
      </c>
      <c r="M53" s="179">
        <f t="shared" si="12"/>
        <v>0</v>
      </c>
      <c r="N53" s="179">
        <f t="shared" si="13"/>
        <v>0</v>
      </c>
      <c r="O53" s="179">
        <f t="shared" si="14"/>
        <v>0</v>
      </c>
      <c r="P53" s="179">
        <f t="shared" si="15"/>
        <v>0</v>
      </c>
    </row>
    <row r="55" spans="1:16" ht="15.75" thickBot="1" x14ac:dyDescent="0.3">
      <c r="B55" s="173" t="s">
        <v>70</v>
      </c>
      <c r="C55" s="173"/>
      <c r="D55" s="151"/>
      <c r="E55" s="151"/>
      <c r="F55" s="151"/>
      <c r="G55" s="151"/>
      <c r="H55" s="151"/>
      <c r="I55" s="151"/>
      <c r="J55" s="151"/>
      <c r="K55" s="180">
        <f>SUM(K44:K48)</f>
        <v>0</v>
      </c>
      <c r="L55" s="180">
        <f>SUM(L44:L54)</f>
        <v>0</v>
      </c>
      <c r="M55" s="180">
        <f>SUM(M44:M54)</f>
        <v>0</v>
      </c>
      <c r="N55" s="180">
        <f>SUM(N44:N54)</f>
        <v>0</v>
      </c>
      <c r="O55" s="180">
        <f>SUM(O44:O54)</f>
        <v>0</v>
      </c>
      <c r="P55" s="180">
        <f>SUM(P44:P54)</f>
        <v>0</v>
      </c>
    </row>
    <row r="56" spans="1:16" ht="15.75" thickTop="1" x14ac:dyDescent="0.25"/>
    <row r="57" spans="1:16" x14ac:dyDescent="0.25">
      <c r="B57" s="155" t="s">
        <v>110</v>
      </c>
      <c r="C57" s="155"/>
      <c r="D57" s="155"/>
      <c r="E57" s="155"/>
      <c r="F57" s="155"/>
      <c r="G57" s="155"/>
      <c r="H57" s="155"/>
      <c r="I57" s="155"/>
      <c r="J57" s="155"/>
      <c r="M57" s="162">
        <v>0.03</v>
      </c>
      <c r="N57" s="162">
        <v>0.03</v>
      </c>
      <c r="O57" s="162">
        <v>0.03</v>
      </c>
      <c r="P57" s="162">
        <v>0.03</v>
      </c>
    </row>
    <row r="58" spans="1:16" x14ac:dyDescent="0.25">
      <c r="B58" s="155"/>
      <c r="C58" s="155"/>
      <c r="D58" s="155"/>
      <c r="E58" s="155"/>
      <c r="F58" s="155"/>
      <c r="G58" s="155"/>
      <c r="H58" s="155"/>
      <c r="I58" s="155"/>
      <c r="J58" s="155"/>
      <c r="M58" s="176"/>
      <c r="N58" s="176"/>
      <c r="O58" s="176"/>
      <c r="P58" s="176"/>
    </row>
    <row r="59" spans="1:16" x14ac:dyDescent="0.25">
      <c r="A59" s="150" t="s">
        <v>35</v>
      </c>
      <c r="C59" s="151" t="s">
        <v>103</v>
      </c>
      <c r="D59" s="151" t="s">
        <v>11</v>
      </c>
      <c r="E59" s="151" t="s">
        <v>12</v>
      </c>
      <c r="F59" s="151" t="s">
        <v>13</v>
      </c>
      <c r="G59" s="151" t="s">
        <v>14</v>
      </c>
      <c r="H59" s="151" t="s">
        <v>15</v>
      </c>
      <c r="K59" s="151" t="s">
        <v>103</v>
      </c>
      <c r="L59" s="151" t="s">
        <v>11</v>
      </c>
      <c r="M59" s="151" t="s">
        <v>12</v>
      </c>
      <c r="N59" s="151" t="s">
        <v>13</v>
      </c>
      <c r="O59" s="151" t="s">
        <v>14</v>
      </c>
      <c r="P59" s="151" t="s">
        <v>15</v>
      </c>
    </row>
    <row r="60" spans="1:16" ht="15.75" thickBot="1" x14ac:dyDescent="0.3">
      <c r="A60" s="151" t="s">
        <v>104</v>
      </c>
      <c r="B60" s="168"/>
      <c r="C60" s="153" t="s">
        <v>63</v>
      </c>
      <c r="D60" s="153" t="s">
        <v>63</v>
      </c>
      <c r="E60" s="153" t="s">
        <v>63</v>
      </c>
      <c r="F60" s="153" t="s">
        <v>63</v>
      </c>
      <c r="G60" s="153" t="s">
        <v>63</v>
      </c>
      <c r="H60" s="153" t="s">
        <v>63</v>
      </c>
      <c r="I60" s="168"/>
      <c r="J60" s="169">
        <f>Assumptions!B33</f>
        <v>0.71050000000000002</v>
      </c>
      <c r="K60" s="153" t="s">
        <v>63</v>
      </c>
      <c r="L60" s="153" t="s">
        <v>63</v>
      </c>
      <c r="M60" s="153" t="s">
        <v>63</v>
      </c>
      <c r="N60" s="153" t="s">
        <v>63</v>
      </c>
      <c r="O60" s="153" t="s">
        <v>63</v>
      </c>
      <c r="P60" s="153" t="s">
        <v>63</v>
      </c>
    </row>
    <row r="61" spans="1:16" x14ac:dyDescent="0.25">
      <c r="A61" s="195" t="s">
        <v>105</v>
      </c>
      <c r="B61" s="195" t="s">
        <v>114</v>
      </c>
      <c r="C61" s="195"/>
      <c r="D61" s="211" t="s">
        <v>107</v>
      </c>
      <c r="E61" s="211"/>
      <c r="F61" s="211"/>
      <c r="G61" s="211"/>
      <c r="H61" s="211"/>
      <c r="I61" s="195" t="s">
        <v>108</v>
      </c>
      <c r="J61" s="195" t="s">
        <v>109</v>
      </c>
    </row>
    <row r="62" spans="1:16" x14ac:dyDescent="0.25">
      <c r="A62" s="170"/>
      <c r="B62" s="170"/>
      <c r="C62" s="170"/>
      <c r="D62" s="170"/>
      <c r="E62" s="170"/>
      <c r="F62" s="170"/>
      <c r="G62" s="170"/>
      <c r="H62" s="170"/>
      <c r="I62" s="171"/>
      <c r="J62" s="178">
        <f>I62*Assumptions!$B$33</f>
        <v>0</v>
      </c>
      <c r="K62" s="172"/>
      <c r="L62" s="179">
        <f>ROUND(D62*SUM(I62+J62),0)</f>
        <v>0</v>
      </c>
      <c r="M62" s="179">
        <f>ROUND(E62*SUM(I62+J62)*(1+M$19),0)</f>
        <v>0</v>
      </c>
      <c r="N62" s="179">
        <f>ROUND(F62*SUM(I62+J62)*(1+M$19+N$19),0)</f>
        <v>0</v>
      </c>
      <c r="O62" s="179">
        <f>ROUND(G62*SUM(I62+J62)*(1+M$19+N$19+O$19),0)</f>
        <v>0</v>
      </c>
      <c r="P62" s="179">
        <f>ROUND(H62*SUM(I62+J62)*(1+M$19+N$19+O$19+P$19),0)</f>
        <v>0</v>
      </c>
    </row>
    <row r="63" spans="1:16" x14ac:dyDescent="0.25">
      <c r="A63" s="170"/>
      <c r="B63" s="170"/>
      <c r="C63" s="170"/>
      <c r="D63" s="170"/>
      <c r="E63" s="170"/>
      <c r="F63" s="170"/>
      <c r="G63" s="170"/>
      <c r="H63" s="170"/>
      <c r="I63" s="171"/>
      <c r="J63" s="178">
        <f>I63*Assumptions!$B$33</f>
        <v>0</v>
      </c>
      <c r="K63" s="172"/>
      <c r="L63" s="179">
        <f t="shared" ref="L63:L71" si="16">ROUND(D63*SUM(I63+J63),0)</f>
        <v>0</v>
      </c>
      <c r="M63" s="179">
        <f t="shared" ref="M63:M71" si="17">ROUND(E63*SUM(I63+J63)*(1+M$19),0)</f>
        <v>0</v>
      </c>
      <c r="N63" s="179">
        <f t="shared" ref="N63:N71" si="18">ROUND(F63*SUM(I63+J63)*(1+M$19+N$19),0)</f>
        <v>0</v>
      </c>
      <c r="O63" s="179">
        <f t="shared" ref="O63:O71" si="19">ROUND(G63*SUM(I63+J63)*(1+M$19+N$19+O$19),0)</f>
        <v>0</v>
      </c>
      <c r="P63" s="179">
        <f t="shared" ref="P63:P71" si="20">ROUND(H63*SUM(I63+J63)*(1+M$19+N$19+O$19+P$19),0)</f>
        <v>0</v>
      </c>
    </row>
    <row r="64" spans="1:16" x14ac:dyDescent="0.25">
      <c r="A64" s="170"/>
      <c r="B64" s="170"/>
      <c r="C64" s="170"/>
      <c r="D64" s="170"/>
      <c r="E64" s="170"/>
      <c r="F64" s="170"/>
      <c r="G64" s="170"/>
      <c r="H64" s="170"/>
      <c r="I64" s="171"/>
      <c r="J64" s="178">
        <f>I64*Assumptions!$B$33</f>
        <v>0</v>
      </c>
      <c r="K64" s="172"/>
      <c r="L64" s="179">
        <f t="shared" si="16"/>
        <v>0</v>
      </c>
      <c r="M64" s="179">
        <f t="shared" si="17"/>
        <v>0</v>
      </c>
      <c r="N64" s="179">
        <f t="shared" si="18"/>
        <v>0</v>
      </c>
      <c r="O64" s="179">
        <f t="shared" si="19"/>
        <v>0</v>
      </c>
      <c r="P64" s="179">
        <f t="shared" si="20"/>
        <v>0</v>
      </c>
    </row>
    <row r="65" spans="1:16" x14ac:dyDescent="0.25">
      <c r="A65" s="170"/>
      <c r="B65" s="170"/>
      <c r="C65" s="170"/>
      <c r="D65" s="170"/>
      <c r="E65" s="170"/>
      <c r="F65" s="170"/>
      <c r="G65" s="170"/>
      <c r="H65" s="170"/>
      <c r="I65" s="171"/>
      <c r="J65" s="178">
        <f>I65*Assumptions!$B$33</f>
        <v>0</v>
      </c>
      <c r="K65" s="172"/>
      <c r="L65" s="179">
        <f t="shared" si="16"/>
        <v>0</v>
      </c>
      <c r="M65" s="179">
        <f t="shared" si="17"/>
        <v>0</v>
      </c>
      <c r="N65" s="179">
        <f t="shared" si="18"/>
        <v>0</v>
      </c>
      <c r="O65" s="179">
        <f t="shared" si="19"/>
        <v>0</v>
      </c>
      <c r="P65" s="179">
        <f t="shared" si="20"/>
        <v>0</v>
      </c>
    </row>
    <row r="66" spans="1:16" x14ac:dyDescent="0.25">
      <c r="A66" s="170"/>
      <c r="B66" s="170"/>
      <c r="C66" s="170"/>
      <c r="D66" s="170"/>
      <c r="E66" s="170"/>
      <c r="F66" s="170"/>
      <c r="G66" s="170"/>
      <c r="H66" s="170"/>
      <c r="I66" s="171"/>
      <c r="J66" s="178">
        <f>I66*Assumptions!$B$33</f>
        <v>0</v>
      </c>
      <c r="K66" s="172"/>
      <c r="L66" s="179">
        <f t="shared" si="16"/>
        <v>0</v>
      </c>
      <c r="M66" s="179">
        <f t="shared" si="17"/>
        <v>0</v>
      </c>
      <c r="N66" s="179">
        <f t="shared" si="18"/>
        <v>0</v>
      </c>
      <c r="O66" s="179">
        <f t="shared" si="19"/>
        <v>0</v>
      </c>
      <c r="P66" s="179">
        <f t="shared" si="20"/>
        <v>0</v>
      </c>
    </row>
    <row r="67" spans="1:16" x14ac:dyDescent="0.25">
      <c r="A67" s="170"/>
      <c r="B67" s="170"/>
      <c r="C67" s="170"/>
      <c r="D67" s="170"/>
      <c r="E67" s="170"/>
      <c r="F67" s="170"/>
      <c r="G67" s="170"/>
      <c r="H67" s="170"/>
      <c r="I67" s="171"/>
      <c r="J67" s="178">
        <f>I67*Assumptions!$B$33</f>
        <v>0</v>
      </c>
      <c r="K67" s="172"/>
      <c r="L67" s="179">
        <f t="shared" si="16"/>
        <v>0</v>
      </c>
      <c r="M67" s="179">
        <f t="shared" si="17"/>
        <v>0</v>
      </c>
      <c r="N67" s="179">
        <f t="shared" si="18"/>
        <v>0</v>
      </c>
      <c r="O67" s="179">
        <f t="shared" si="19"/>
        <v>0</v>
      </c>
      <c r="P67" s="179">
        <f t="shared" si="20"/>
        <v>0</v>
      </c>
    </row>
    <row r="68" spans="1:16" x14ac:dyDescent="0.25">
      <c r="A68" s="170"/>
      <c r="B68" s="170"/>
      <c r="C68" s="170"/>
      <c r="D68" s="170"/>
      <c r="E68" s="170"/>
      <c r="F68" s="170"/>
      <c r="G68" s="170"/>
      <c r="H68" s="170"/>
      <c r="I68" s="171"/>
      <c r="J68" s="178">
        <f>I68*Assumptions!$B$33</f>
        <v>0</v>
      </c>
      <c r="K68" s="172"/>
      <c r="L68" s="179">
        <f t="shared" si="16"/>
        <v>0</v>
      </c>
      <c r="M68" s="179">
        <f t="shared" si="17"/>
        <v>0</v>
      </c>
      <c r="N68" s="179">
        <f t="shared" si="18"/>
        <v>0</v>
      </c>
      <c r="O68" s="179">
        <f t="shared" si="19"/>
        <v>0</v>
      </c>
      <c r="P68" s="179">
        <f t="shared" si="20"/>
        <v>0</v>
      </c>
    </row>
    <row r="69" spans="1:16" x14ac:dyDescent="0.25">
      <c r="A69" s="170"/>
      <c r="B69" s="170"/>
      <c r="C69" s="170"/>
      <c r="D69" s="170"/>
      <c r="E69" s="170"/>
      <c r="F69" s="170"/>
      <c r="G69" s="170"/>
      <c r="H69" s="170"/>
      <c r="I69" s="171"/>
      <c r="J69" s="178">
        <f>I69*Assumptions!$B$33</f>
        <v>0</v>
      </c>
      <c r="K69" s="172"/>
      <c r="L69" s="179">
        <f t="shared" si="16"/>
        <v>0</v>
      </c>
      <c r="M69" s="179">
        <f t="shared" si="17"/>
        <v>0</v>
      </c>
      <c r="N69" s="179">
        <f t="shared" si="18"/>
        <v>0</v>
      </c>
      <c r="O69" s="179">
        <f t="shared" si="19"/>
        <v>0</v>
      </c>
      <c r="P69" s="179">
        <f t="shared" si="20"/>
        <v>0</v>
      </c>
    </row>
    <row r="70" spans="1:16" x14ac:dyDescent="0.25">
      <c r="A70" s="170"/>
      <c r="B70" s="170"/>
      <c r="C70" s="170"/>
      <c r="D70" s="170"/>
      <c r="E70" s="170"/>
      <c r="F70" s="170"/>
      <c r="G70" s="170"/>
      <c r="H70" s="170"/>
      <c r="I70" s="171"/>
      <c r="J70" s="178">
        <f>I70*Assumptions!$B$33</f>
        <v>0</v>
      </c>
      <c r="K70" s="172"/>
      <c r="L70" s="179">
        <f t="shared" si="16"/>
        <v>0</v>
      </c>
      <c r="M70" s="179">
        <f t="shared" si="17"/>
        <v>0</v>
      </c>
      <c r="N70" s="179">
        <f t="shared" si="18"/>
        <v>0</v>
      </c>
      <c r="O70" s="179">
        <f t="shared" si="19"/>
        <v>0</v>
      </c>
      <c r="P70" s="179">
        <f t="shared" si="20"/>
        <v>0</v>
      </c>
    </row>
    <row r="71" spans="1:16" x14ac:dyDescent="0.25">
      <c r="A71" s="170"/>
      <c r="B71" s="170"/>
      <c r="C71" s="170"/>
      <c r="D71" s="170"/>
      <c r="E71" s="170"/>
      <c r="F71" s="170"/>
      <c r="G71" s="170"/>
      <c r="H71" s="170"/>
      <c r="I71" s="171"/>
      <c r="J71" s="178">
        <f>I71*Assumptions!$B$33</f>
        <v>0</v>
      </c>
      <c r="K71" s="172"/>
      <c r="L71" s="179">
        <f t="shared" si="16"/>
        <v>0</v>
      </c>
      <c r="M71" s="179">
        <f t="shared" si="17"/>
        <v>0</v>
      </c>
      <c r="N71" s="179">
        <f t="shared" si="18"/>
        <v>0</v>
      </c>
      <c r="O71" s="179">
        <f t="shared" si="19"/>
        <v>0</v>
      </c>
      <c r="P71" s="179">
        <f t="shared" si="20"/>
        <v>0</v>
      </c>
    </row>
    <row r="73" spans="1:16" ht="15.75" thickBot="1" x14ac:dyDescent="0.3">
      <c r="B73" s="173" t="s">
        <v>70</v>
      </c>
      <c r="C73" s="173"/>
      <c r="D73" s="151"/>
      <c r="E73" s="151"/>
      <c r="F73" s="151"/>
      <c r="G73" s="151"/>
      <c r="H73" s="151"/>
      <c r="I73" s="151"/>
      <c r="J73" s="151"/>
      <c r="K73" s="180">
        <f>SUM(K62:K66)</f>
        <v>0</v>
      </c>
      <c r="L73" s="180">
        <f>SUM(L62:L66)</f>
        <v>0</v>
      </c>
      <c r="M73" s="180">
        <f t="shared" ref="M73:P73" si="21">SUM(M62:M66)</f>
        <v>0</v>
      </c>
      <c r="N73" s="180">
        <f t="shared" si="21"/>
        <v>0</v>
      </c>
      <c r="O73" s="180">
        <f t="shared" si="21"/>
        <v>0</v>
      </c>
      <c r="P73" s="180">
        <f t="shared" si="21"/>
        <v>0</v>
      </c>
    </row>
    <row r="74" spans="1:16" ht="15.75" thickTop="1" x14ac:dyDescent="0.25"/>
    <row r="75" spans="1:16" x14ac:dyDescent="0.25">
      <c r="B75" s="155" t="s">
        <v>110</v>
      </c>
      <c r="C75" s="155"/>
      <c r="D75" s="155"/>
      <c r="E75" s="155"/>
      <c r="F75" s="155"/>
      <c r="G75" s="155"/>
      <c r="H75" s="155"/>
      <c r="I75" s="155"/>
      <c r="J75" s="155"/>
      <c r="M75" s="162">
        <v>0.03</v>
      </c>
      <c r="N75" s="162">
        <v>0.03</v>
      </c>
      <c r="O75" s="162">
        <v>0.03</v>
      </c>
      <c r="P75" s="162">
        <v>0.03</v>
      </c>
    </row>
    <row r="77" spans="1:16" x14ac:dyDescent="0.25">
      <c r="A77" s="150" t="s">
        <v>36</v>
      </c>
      <c r="C77" s="151" t="s">
        <v>103</v>
      </c>
      <c r="D77" s="151" t="s">
        <v>11</v>
      </c>
      <c r="E77" s="151" t="s">
        <v>12</v>
      </c>
      <c r="F77" s="151" t="s">
        <v>13</v>
      </c>
      <c r="G77" s="151" t="s">
        <v>14</v>
      </c>
      <c r="H77" s="151" t="s">
        <v>15</v>
      </c>
      <c r="K77" s="151" t="s">
        <v>103</v>
      </c>
      <c r="L77" s="151" t="s">
        <v>11</v>
      </c>
      <c r="M77" s="151" t="s">
        <v>12</v>
      </c>
      <c r="N77" s="151" t="s">
        <v>13</v>
      </c>
      <c r="O77" s="151" t="s">
        <v>14</v>
      </c>
      <c r="P77" s="151" t="s">
        <v>15</v>
      </c>
    </row>
    <row r="78" spans="1:16" ht="15.75" thickBot="1" x14ac:dyDescent="0.3">
      <c r="A78" s="151" t="s">
        <v>104</v>
      </c>
      <c r="B78" s="168"/>
      <c r="C78" s="153" t="s">
        <v>63</v>
      </c>
      <c r="D78" s="153" t="s">
        <v>63</v>
      </c>
      <c r="E78" s="153" t="s">
        <v>63</v>
      </c>
      <c r="F78" s="153" t="s">
        <v>63</v>
      </c>
      <c r="G78" s="153" t="s">
        <v>63</v>
      </c>
      <c r="H78" s="153" t="s">
        <v>63</v>
      </c>
      <c r="I78" s="168"/>
      <c r="J78" s="169">
        <f>Assumptions!B34</f>
        <v>7.6499999999999999E-2</v>
      </c>
      <c r="K78" s="153" t="s">
        <v>63</v>
      </c>
      <c r="L78" s="153" t="s">
        <v>63</v>
      </c>
      <c r="M78" s="153" t="s">
        <v>63</v>
      </c>
      <c r="N78" s="153" t="s">
        <v>63</v>
      </c>
      <c r="O78" s="153" t="s">
        <v>63</v>
      </c>
      <c r="P78" s="153" t="s">
        <v>63</v>
      </c>
    </row>
    <row r="79" spans="1:16" x14ac:dyDescent="0.25">
      <c r="A79" s="195" t="s">
        <v>105</v>
      </c>
      <c r="B79" s="195" t="s">
        <v>115</v>
      </c>
      <c r="C79" s="195"/>
      <c r="D79" s="211" t="s">
        <v>107</v>
      </c>
      <c r="E79" s="211"/>
      <c r="F79" s="211"/>
      <c r="G79" s="211"/>
      <c r="H79" s="211"/>
      <c r="I79" s="195" t="s">
        <v>108</v>
      </c>
      <c r="J79" s="195" t="s">
        <v>109</v>
      </c>
    </row>
    <row r="80" spans="1:16" x14ac:dyDescent="0.25">
      <c r="A80" s="170"/>
      <c r="B80" s="170"/>
      <c r="C80" s="170"/>
      <c r="D80" s="170"/>
      <c r="E80" s="170"/>
      <c r="F80" s="170"/>
      <c r="G80" s="170"/>
      <c r="H80" s="170"/>
      <c r="I80" s="171"/>
      <c r="J80" s="178">
        <f>I80*Assumptions!$B$34</f>
        <v>0</v>
      </c>
      <c r="K80" s="172"/>
      <c r="L80" s="179">
        <f>ROUND(D80*SUM(I80+J80),0)</f>
        <v>0</v>
      </c>
      <c r="M80" s="179">
        <f>ROUND(E80*SUM(I80+J80)*(1+M$19),0)</f>
        <v>0</v>
      </c>
      <c r="N80" s="179">
        <f>ROUND(F80*SUM(I80+J80)*(1+M$19+N$19),0)</f>
        <v>0</v>
      </c>
      <c r="O80" s="179">
        <f>ROUND(G80*SUM(I80+J80)*(1+M$19+N$19+O$19),0)</f>
        <v>0</v>
      </c>
      <c r="P80" s="179">
        <f>ROUND(H80*SUM(I80+J80)*(1+M$19+N$19+O$19+P$19),0)</f>
        <v>0</v>
      </c>
    </row>
    <row r="81" spans="1:16" x14ac:dyDescent="0.25">
      <c r="A81" s="170"/>
      <c r="B81" s="170"/>
      <c r="C81" s="170"/>
      <c r="D81" s="170"/>
      <c r="E81" s="170"/>
      <c r="F81" s="170"/>
      <c r="G81" s="170"/>
      <c r="H81" s="170"/>
      <c r="I81" s="171"/>
      <c r="J81" s="178">
        <f>I81*Assumptions!$B$34</f>
        <v>0</v>
      </c>
      <c r="K81" s="172"/>
      <c r="L81" s="179">
        <f t="shared" ref="L81:L89" si="22">ROUND(D81*SUM(I81+J81),0)</f>
        <v>0</v>
      </c>
      <c r="M81" s="179">
        <f t="shared" ref="M81:M89" si="23">ROUND(E81*SUM(I81+J81)*(1+M$19),0)</f>
        <v>0</v>
      </c>
      <c r="N81" s="179">
        <f t="shared" ref="N81:N89" si="24">ROUND(F81*SUM(I81+J81)*(1+M$19+N$19),0)</f>
        <v>0</v>
      </c>
      <c r="O81" s="179">
        <f t="shared" ref="O81:O89" si="25">ROUND(G81*SUM(I81+J81)*(1+M$19+N$19+O$19),0)</f>
        <v>0</v>
      </c>
      <c r="P81" s="179">
        <f t="shared" ref="P81:P89" si="26">ROUND(H81*SUM(I81+J81)*(1+M$19+N$19+O$19+P$19),0)</f>
        <v>0</v>
      </c>
    </row>
    <row r="82" spans="1:16" x14ac:dyDescent="0.25">
      <c r="A82" s="170"/>
      <c r="B82" s="170"/>
      <c r="C82" s="170"/>
      <c r="D82" s="170"/>
      <c r="E82" s="170"/>
      <c r="F82" s="170"/>
      <c r="G82" s="170"/>
      <c r="H82" s="170"/>
      <c r="I82" s="171"/>
      <c r="J82" s="178">
        <f>I82*Assumptions!$B$34</f>
        <v>0</v>
      </c>
      <c r="K82" s="172"/>
      <c r="L82" s="179">
        <f t="shared" si="22"/>
        <v>0</v>
      </c>
      <c r="M82" s="179">
        <f t="shared" si="23"/>
        <v>0</v>
      </c>
      <c r="N82" s="179">
        <f t="shared" si="24"/>
        <v>0</v>
      </c>
      <c r="O82" s="179">
        <f t="shared" si="25"/>
        <v>0</v>
      </c>
      <c r="P82" s="179">
        <f t="shared" si="26"/>
        <v>0</v>
      </c>
    </row>
    <row r="83" spans="1:16" x14ac:dyDescent="0.25">
      <c r="A83" s="170"/>
      <c r="B83" s="170"/>
      <c r="C83" s="170"/>
      <c r="D83" s="170"/>
      <c r="E83" s="170"/>
      <c r="F83" s="170"/>
      <c r="G83" s="170"/>
      <c r="H83" s="170"/>
      <c r="I83" s="171"/>
      <c r="J83" s="178">
        <f>I83*Assumptions!$B$34</f>
        <v>0</v>
      </c>
      <c r="K83" s="172"/>
      <c r="L83" s="179">
        <f t="shared" si="22"/>
        <v>0</v>
      </c>
      <c r="M83" s="179">
        <f t="shared" si="23"/>
        <v>0</v>
      </c>
      <c r="N83" s="179">
        <f t="shared" si="24"/>
        <v>0</v>
      </c>
      <c r="O83" s="179">
        <f t="shared" si="25"/>
        <v>0</v>
      </c>
      <c r="P83" s="179">
        <f t="shared" si="26"/>
        <v>0</v>
      </c>
    </row>
    <row r="84" spans="1:16" x14ac:dyDescent="0.25">
      <c r="A84" s="170"/>
      <c r="B84" s="170"/>
      <c r="C84" s="170"/>
      <c r="D84" s="170"/>
      <c r="E84" s="170"/>
      <c r="F84" s="170"/>
      <c r="G84" s="170"/>
      <c r="H84" s="170"/>
      <c r="I84" s="171"/>
      <c r="J84" s="178">
        <f>I84*Assumptions!$B$34</f>
        <v>0</v>
      </c>
      <c r="K84" s="172"/>
      <c r="L84" s="179">
        <f t="shared" si="22"/>
        <v>0</v>
      </c>
      <c r="M84" s="179">
        <f t="shared" si="23"/>
        <v>0</v>
      </c>
      <c r="N84" s="179">
        <f t="shared" si="24"/>
        <v>0</v>
      </c>
      <c r="O84" s="179">
        <f t="shared" si="25"/>
        <v>0</v>
      </c>
      <c r="P84" s="179">
        <f t="shared" si="26"/>
        <v>0</v>
      </c>
    </row>
    <row r="85" spans="1:16" x14ac:dyDescent="0.25">
      <c r="A85" s="170"/>
      <c r="B85" s="170"/>
      <c r="C85" s="170"/>
      <c r="D85" s="170"/>
      <c r="E85" s="170"/>
      <c r="F85" s="170"/>
      <c r="G85" s="170"/>
      <c r="H85" s="170"/>
      <c r="I85" s="171"/>
      <c r="J85" s="178">
        <f>I85*Assumptions!$B$34</f>
        <v>0</v>
      </c>
      <c r="K85" s="172"/>
      <c r="L85" s="179">
        <f t="shared" si="22"/>
        <v>0</v>
      </c>
      <c r="M85" s="179">
        <f t="shared" si="23"/>
        <v>0</v>
      </c>
      <c r="N85" s="179">
        <f t="shared" si="24"/>
        <v>0</v>
      </c>
      <c r="O85" s="179">
        <f t="shared" si="25"/>
        <v>0</v>
      </c>
      <c r="P85" s="179">
        <f t="shared" si="26"/>
        <v>0</v>
      </c>
    </row>
    <row r="86" spans="1:16" x14ac:dyDescent="0.25">
      <c r="A86" s="170"/>
      <c r="B86" s="170"/>
      <c r="C86" s="170"/>
      <c r="D86" s="170"/>
      <c r="E86" s="170"/>
      <c r="F86" s="170"/>
      <c r="G86" s="170"/>
      <c r="H86" s="170"/>
      <c r="I86" s="171"/>
      <c r="J86" s="178">
        <f>I86*Assumptions!$B$34</f>
        <v>0</v>
      </c>
      <c r="K86" s="172"/>
      <c r="L86" s="179">
        <f t="shared" si="22"/>
        <v>0</v>
      </c>
      <c r="M86" s="179">
        <f t="shared" si="23"/>
        <v>0</v>
      </c>
      <c r="N86" s="179">
        <f t="shared" si="24"/>
        <v>0</v>
      </c>
      <c r="O86" s="179">
        <f t="shared" si="25"/>
        <v>0</v>
      </c>
      <c r="P86" s="179">
        <f t="shared" si="26"/>
        <v>0</v>
      </c>
    </row>
    <row r="87" spans="1:16" x14ac:dyDescent="0.25">
      <c r="A87" s="170"/>
      <c r="B87" s="170"/>
      <c r="C87" s="170"/>
      <c r="D87" s="170"/>
      <c r="E87" s="170"/>
      <c r="F87" s="170"/>
      <c r="G87" s="170"/>
      <c r="H87" s="170"/>
      <c r="I87" s="171"/>
      <c r="J87" s="178">
        <f>I87*Assumptions!$B$34</f>
        <v>0</v>
      </c>
      <c r="K87" s="172"/>
      <c r="L87" s="179">
        <f t="shared" si="22"/>
        <v>0</v>
      </c>
      <c r="M87" s="179">
        <f t="shared" si="23"/>
        <v>0</v>
      </c>
      <c r="N87" s="179">
        <f t="shared" si="24"/>
        <v>0</v>
      </c>
      <c r="O87" s="179">
        <f t="shared" si="25"/>
        <v>0</v>
      </c>
      <c r="P87" s="179">
        <f t="shared" si="26"/>
        <v>0</v>
      </c>
    </row>
    <row r="88" spans="1:16" x14ac:dyDescent="0.25">
      <c r="A88" s="170"/>
      <c r="B88" s="170"/>
      <c r="C88" s="170"/>
      <c r="D88" s="170"/>
      <c r="E88" s="170"/>
      <c r="F88" s="170"/>
      <c r="G88" s="170"/>
      <c r="H88" s="170"/>
      <c r="I88" s="171"/>
      <c r="J88" s="178">
        <f>I88*Assumptions!$B$34</f>
        <v>0</v>
      </c>
      <c r="K88" s="172"/>
      <c r="L88" s="179">
        <f t="shared" si="22"/>
        <v>0</v>
      </c>
      <c r="M88" s="179">
        <f t="shared" si="23"/>
        <v>0</v>
      </c>
      <c r="N88" s="179">
        <f t="shared" si="24"/>
        <v>0</v>
      </c>
      <c r="O88" s="179">
        <f t="shared" si="25"/>
        <v>0</v>
      </c>
      <c r="P88" s="179">
        <f t="shared" si="26"/>
        <v>0</v>
      </c>
    </row>
    <row r="89" spans="1:16" x14ac:dyDescent="0.25">
      <c r="A89" s="170"/>
      <c r="B89" s="170"/>
      <c r="C89" s="170"/>
      <c r="D89" s="170"/>
      <c r="E89" s="170"/>
      <c r="F89" s="170"/>
      <c r="G89" s="170"/>
      <c r="H89" s="170"/>
      <c r="I89" s="171"/>
      <c r="J89" s="178">
        <f>I89*Assumptions!$B$34</f>
        <v>0</v>
      </c>
      <c r="K89" s="172"/>
      <c r="L89" s="179">
        <f t="shared" si="22"/>
        <v>0</v>
      </c>
      <c r="M89" s="179">
        <f t="shared" si="23"/>
        <v>0</v>
      </c>
      <c r="N89" s="179">
        <f t="shared" si="24"/>
        <v>0</v>
      </c>
      <c r="O89" s="179">
        <f t="shared" si="25"/>
        <v>0</v>
      </c>
      <c r="P89" s="179">
        <f t="shared" si="26"/>
        <v>0</v>
      </c>
    </row>
    <row r="91" spans="1:16" ht="15.75" thickBot="1" x14ac:dyDescent="0.3">
      <c r="B91" s="173" t="s">
        <v>70</v>
      </c>
      <c r="C91" s="173"/>
      <c r="D91" s="151"/>
      <c r="E91" s="151"/>
      <c r="F91" s="151"/>
      <c r="G91" s="151"/>
      <c r="H91" s="151"/>
      <c r="I91" s="151"/>
      <c r="J91" s="151"/>
      <c r="K91" s="180">
        <f>SUM(K80:K84)</f>
        <v>0</v>
      </c>
      <c r="L91" s="180">
        <f t="shared" ref="L91:P91" si="27">SUM(L80:L84)</f>
        <v>0</v>
      </c>
      <c r="M91" s="180">
        <f t="shared" si="27"/>
        <v>0</v>
      </c>
      <c r="N91" s="180">
        <f t="shared" si="27"/>
        <v>0</v>
      </c>
      <c r="O91" s="180">
        <f t="shared" si="27"/>
        <v>0</v>
      </c>
      <c r="P91" s="180">
        <f t="shared" si="27"/>
        <v>0</v>
      </c>
    </row>
    <row r="92" spans="1:16" ht="15.75" thickTop="1" x14ac:dyDescent="0.25"/>
    <row r="93" spans="1:16" x14ac:dyDescent="0.25">
      <c r="B93" s="155" t="s">
        <v>116</v>
      </c>
      <c r="C93" s="155"/>
      <c r="D93" s="155"/>
      <c r="E93" s="155"/>
      <c r="F93" s="155"/>
      <c r="G93" s="155"/>
      <c r="H93" s="155"/>
      <c r="I93" s="155"/>
      <c r="J93" s="155"/>
      <c r="M93" s="162">
        <v>0.03</v>
      </c>
      <c r="N93" s="162">
        <v>0.03</v>
      </c>
      <c r="O93" s="162">
        <v>0.03</v>
      </c>
      <c r="P93" s="162">
        <v>0.03</v>
      </c>
    </row>
    <row r="95" spans="1:16" x14ac:dyDescent="0.25">
      <c r="A95" s="177" t="s">
        <v>117</v>
      </c>
      <c r="C95" s="151" t="s">
        <v>103</v>
      </c>
      <c r="D95" s="151" t="s">
        <v>11</v>
      </c>
      <c r="E95" s="151" t="s">
        <v>12</v>
      </c>
      <c r="F95" s="151" t="s">
        <v>13</v>
      </c>
      <c r="G95" s="151" t="s">
        <v>14</v>
      </c>
      <c r="H95" s="151" t="s">
        <v>15</v>
      </c>
      <c r="K95" s="151" t="s">
        <v>103</v>
      </c>
      <c r="L95" s="151" t="s">
        <v>11</v>
      </c>
      <c r="M95" s="151" t="s">
        <v>12</v>
      </c>
      <c r="N95" s="151" t="s">
        <v>13</v>
      </c>
      <c r="O95" s="151" t="s">
        <v>14</v>
      </c>
      <c r="P95" s="151" t="s">
        <v>15</v>
      </c>
    </row>
    <row r="96" spans="1:16" ht="15.75" thickBot="1" x14ac:dyDescent="0.3">
      <c r="A96" s="151" t="s">
        <v>104</v>
      </c>
      <c r="B96" s="168"/>
      <c r="C96" s="153" t="s">
        <v>63</v>
      </c>
      <c r="D96" s="153" t="s">
        <v>63</v>
      </c>
      <c r="E96" s="153" t="s">
        <v>63</v>
      </c>
      <c r="F96" s="153" t="s">
        <v>63</v>
      </c>
      <c r="G96" s="153" t="s">
        <v>63</v>
      </c>
      <c r="H96" s="153" t="s">
        <v>63</v>
      </c>
      <c r="I96" s="168"/>
      <c r="J96" s="169">
        <f>Assumptions!B35</f>
        <v>0.40289999999999998</v>
      </c>
      <c r="K96" s="153" t="s">
        <v>63</v>
      </c>
      <c r="L96" s="153" t="s">
        <v>63</v>
      </c>
      <c r="M96" s="153" t="s">
        <v>63</v>
      </c>
      <c r="N96" s="153" t="s">
        <v>63</v>
      </c>
      <c r="O96" s="153" t="s">
        <v>63</v>
      </c>
      <c r="P96" s="153" t="s">
        <v>63</v>
      </c>
    </row>
    <row r="97" spans="1:16" x14ac:dyDescent="0.25">
      <c r="A97" s="195" t="s">
        <v>105</v>
      </c>
      <c r="B97" s="195" t="s">
        <v>118</v>
      </c>
      <c r="C97" s="195"/>
      <c r="D97" s="211" t="s">
        <v>107</v>
      </c>
      <c r="E97" s="211"/>
      <c r="F97" s="211"/>
      <c r="G97" s="211"/>
      <c r="H97" s="211"/>
      <c r="I97" s="195" t="s">
        <v>108</v>
      </c>
      <c r="J97" s="195" t="s">
        <v>109</v>
      </c>
    </row>
    <row r="98" spans="1:16" x14ac:dyDescent="0.25">
      <c r="A98" s="170"/>
      <c r="B98" s="170"/>
      <c r="C98" s="170"/>
      <c r="D98" s="170"/>
      <c r="E98" s="170"/>
      <c r="F98" s="170"/>
      <c r="G98" s="170"/>
      <c r="H98" s="170"/>
      <c r="I98" s="171"/>
      <c r="J98" s="178">
        <f>I98*Assumptions!$B$35</f>
        <v>0</v>
      </c>
      <c r="K98" s="172">
        <v>0</v>
      </c>
      <c r="L98" s="179">
        <f>ROUND(D98*SUM(I98+J98),0)</f>
        <v>0</v>
      </c>
      <c r="M98" s="179">
        <f>ROUND(E98*SUM(I98+J98)*(1+M$19),0)</f>
        <v>0</v>
      </c>
      <c r="N98" s="179">
        <f>ROUND(F98*SUM(I98+J98)*(1+M$19+N$19),0)</f>
        <v>0</v>
      </c>
      <c r="O98" s="179">
        <f>ROUND(G98*SUM(I98+J98)*(1+M$19+N$19+O$19),0)</f>
        <v>0</v>
      </c>
      <c r="P98" s="179">
        <f>ROUND(H98*SUM(I98+J98)*(1+M$19+N$19+O$19+P$19),0)</f>
        <v>0</v>
      </c>
    </row>
    <row r="99" spans="1:16" x14ac:dyDescent="0.25">
      <c r="A99" s="170"/>
      <c r="B99" s="170"/>
      <c r="C99" s="170"/>
      <c r="D99" s="170"/>
      <c r="E99" s="170"/>
      <c r="F99" s="170"/>
      <c r="G99" s="170"/>
      <c r="H99" s="170"/>
      <c r="I99" s="171"/>
      <c r="J99" s="178">
        <f>I99*Assumptions!$B$35</f>
        <v>0</v>
      </c>
      <c r="K99" s="172"/>
      <c r="L99" s="179">
        <f t="shared" ref="L99:L107" si="28">ROUND(D99*SUM(I99+J99),0)</f>
        <v>0</v>
      </c>
      <c r="M99" s="179">
        <f t="shared" ref="M99:M107" si="29">ROUND(E99*SUM(I99+J99)*(1+M$19),0)</f>
        <v>0</v>
      </c>
      <c r="N99" s="179">
        <f t="shared" ref="N99:N107" si="30">ROUND(F99*SUM(I99+J99)*(1+M$19+N$19),0)</f>
        <v>0</v>
      </c>
      <c r="O99" s="179">
        <f t="shared" ref="O99:O107" si="31">ROUND(G99*SUM(I99+J99)*(1+M$19+N$19+O$19),0)</f>
        <v>0</v>
      </c>
      <c r="P99" s="179">
        <f t="shared" ref="P99:P107" si="32">ROUND(H99*SUM(I99+J99)*(1+M$19+N$19+O$19+P$19),0)</f>
        <v>0</v>
      </c>
    </row>
    <row r="100" spans="1:16" x14ac:dyDescent="0.25">
      <c r="A100" s="170"/>
      <c r="B100" s="170"/>
      <c r="C100" s="170"/>
      <c r="D100" s="170"/>
      <c r="E100" s="170"/>
      <c r="F100" s="170"/>
      <c r="G100" s="170"/>
      <c r="H100" s="170"/>
      <c r="I100" s="171"/>
      <c r="J100" s="178">
        <f>I100*Assumptions!$B$35</f>
        <v>0</v>
      </c>
      <c r="K100" s="172"/>
      <c r="L100" s="179">
        <f t="shared" si="28"/>
        <v>0</v>
      </c>
      <c r="M100" s="179">
        <f t="shared" si="29"/>
        <v>0</v>
      </c>
      <c r="N100" s="179">
        <f t="shared" si="30"/>
        <v>0</v>
      </c>
      <c r="O100" s="179">
        <f t="shared" si="31"/>
        <v>0</v>
      </c>
      <c r="P100" s="179">
        <f t="shared" si="32"/>
        <v>0</v>
      </c>
    </row>
    <row r="101" spans="1:16" x14ac:dyDescent="0.25">
      <c r="A101" s="170"/>
      <c r="B101" s="170"/>
      <c r="C101" s="170"/>
      <c r="D101" s="170"/>
      <c r="E101" s="170"/>
      <c r="F101" s="170"/>
      <c r="G101" s="170"/>
      <c r="H101" s="170"/>
      <c r="I101" s="171"/>
      <c r="J101" s="178">
        <f>I101*Assumptions!$B$35</f>
        <v>0</v>
      </c>
      <c r="K101" s="172"/>
      <c r="L101" s="179">
        <f t="shared" si="28"/>
        <v>0</v>
      </c>
      <c r="M101" s="179">
        <f t="shared" si="29"/>
        <v>0</v>
      </c>
      <c r="N101" s="179">
        <f t="shared" si="30"/>
        <v>0</v>
      </c>
      <c r="O101" s="179">
        <f t="shared" si="31"/>
        <v>0</v>
      </c>
      <c r="P101" s="179">
        <f t="shared" si="32"/>
        <v>0</v>
      </c>
    </row>
    <row r="102" spans="1:16" x14ac:dyDescent="0.25">
      <c r="A102" s="170"/>
      <c r="B102" s="170"/>
      <c r="C102" s="170"/>
      <c r="D102" s="170"/>
      <c r="E102" s="170"/>
      <c r="F102" s="170"/>
      <c r="G102" s="170"/>
      <c r="H102" s="170"/>
      <c r="I102" s="171"/>
      <c r="J102" s="178">
        <f>I102*Assumptions!$B$35</f>
        <v>0</v>
      </c>
      <c r="K102" s="172"/>
      <c r="L102" s="179">
        <f t="shared" si="28"/>
        <v>0</v>
      </c>
      <c r="M102" s="179">
        <f t="shared" si="29"/>
        <v>0</v>
      </c>
      <c r="N102" s="179">
        <f t="shared" si="30"/>
        <v>0</v>
      </c>
      <c r="O102" s="179">
        <f t="shared" si="31"/>
        <v>0</v>
      </c>
      <c r="P102" s="179">
        <f t="shared" si="32"/>
        <v>0</v>
      </c>
    </row>
    <row r="103" spans="1:16" x14ac:dyDescent="0.25">
      <c r="A103" s="170"/>
      <c r="B103" s="170"/>
      <c r="C103" s="170"/>
      <c r="D103" s="170"/>
      <c r="E103" s="170"/>
      <c r="F103" s="170"/>
      <c r="G103" s="170"/>
      <c r="H103" s="170"/>
      <c r="I103" s="171"/>
      <c r="J103" s="178">
        <f>I103*Assumptions!$B$35</f>
        <v>0</v>
      </c>
      <c r="K103" s="172"/>
      <c r="L103" s="179">
        <f t="shared" si="28"/>
        <v>0</v>
      </c>
      <c r="M103" s="179">
        <f t="shared" si="29"/>
        <v>0</v>
      </c>
      <c r="N103" s="179">
        <f t="shared" si="30"/>
        <v>0</v>
      </c>
      <c r="O103" s="179">
        <f t="shared" si="31"/>
        <v>0</v>
      </c>
      <c r="P103" s="179">
        <f t="shared" si="32"/>
        <v>0</v>
      </c>
    </row>
    <row r="104" spans="1:16" x14ac:dyDescent="0.25">
      <c r="A104" s="170"/>
      <c r="B104" s="170"/>
      <c r="C104" s="170"/>
      <c r="D104" s="170"/>
      <c r="E104" s="170"/>
      <c r="F104" s="170"/>
      <c r="G104" s="170"/>
      <c r="H104" s="170"/>
      <c r="I104" s="171"/>
      <c r="J104" s="178">
        <f>I104*Assumptions!$B$35</f>
        <v>0</v>
      </c>
      <c r="K104" s="172"/>
      <c r="L104" s="179">
        <f t="shared" si="28"/>
        <v>0</v>
      </c>
      <c r="M104" s="179">
        <f t="shared" si="29"/>
        <v>0</v>
      </c>
      <c r="N104" s="179">
        <f t="shared" si="30"/>
        <v>0</v>
      </c>
      <c r="O104" s="179">
        <f t="shared" si="31"/>
        <v>0</v>
      </c>
      <c r="P104" s="179">
        <f t="shared" si="32"/>
        <v>0</v>
      </c>
    </row>
    <row r="105" spans="1:16" x14ac:dyDescent="0.25">
      <c r="A105" s="170"/>
      <c r="B105" s="170"/>
      <c r="C105" s="170"/>
      <c r="D105" s="170"/>
      <c r="E105" s="170"/>
      <c r="F105" s="170"/>
      <c r="G105" s="170"/>
      <c r="H105" s="170"/>
      <c r="I105" s="171"/>
      <c r="J105" s="178">
        <f>I105*Assumptions!$B$35</f>
        <v>0</v>
      </c>
      <c r="K105" s="172"/>
      <c r="L105" s="179">
        <f t="shared" si="28"/>
        <v>0</v>
      </c>
      <c r="M105" s="179">
        <f t="shared" si="29"/>
        <v>0</v>
      </c>
      <c r="N105" s="179">
        <f t="shared" si="30"/>
        <v>0</v>
      </c>
      <c r="O105" s="179">
        <f t="shared" si="31"/>
        <v>0</v>
      </c>
      <c r="P105" s="179">
        <f t="shared" si="32"/>
        <v>0</v>
      </c>
    </row>
    <row r="106" spans="1:16" x14ac:dyDescent="0.25">
      <c r="A106" s="170"/>
      <c r="B106" s="170"/>
      <c r="C106" s="170"/>
      <c r="D106" s="170"/>
      <c r="E106" s="170"/>
      <c r="F106" s="170"/>
      <c r="G106" s="170"/>
      <c r="H106" s="170"/>
      <c r="I106" s="171"/>
      <c r="J106" s="178">
        <f>I106*Assumptions!$B$35</f>
        <v>0</v>
      </c>
      <c r="K106" s="172"/>
      <c r="L106" s="179">
        <f t="shared" si="28"/>
        <v>0</v>
      </c>
      <c r="M106" s="179">
        <f t="shared" si="29"/>
        <v>0</v>
      </c>
      <c r="N106" s="179">
        <f t="shared" si="30"/>
        <v>0</v>
      </c>
      <c r="O106" s="179">
        <f t="shared" si="31"/>
        <v>0</v>
      </c>
      <c r="P106" s="179">
        <f t="shared" si="32"/>
        <v>0</v>
      </c>
    </row>
    <row r="107" spans="1:16" x14ac:dyDescent="0.25">
      <c r="A107" s="170"/>
      <c r="B107" s="170"/>
      <c r="C107" s="170"/>
      <c r="D107" s="170"/>
      <c r="E107" s="170"/>
      <c r="F107" s="170"/>
      <c r="G107" s="170"/>
      <c r="H107" s="170"/>
      <c r="I107" s="171"/>
      <c r="J107" s="178">
        <f>I107*Assumptions!$B$35</f>
        <v>0</v>
      </c>
      <c r="K107" s="172"/>
      <c r="L107" s="179">
        <f t="shared" si="28"/>
        <v>0</v>
      </c>
      <c r="M107" s="179">
        <f t="shared" si="29"/>
        <v>0</v>
      </c>
      <c r="N107" s="179">
        <f t="shared" si="30"/>
        <v>0</v>
      </c>
      <c r="O107" s="179">
        <f t="shared" si="31"/>
        <v>0</v>
      </c>
      <c r="P107" s="179">
        <f t="shared" si="32"/>
        <v>0</v>
      </c>
    </row>
    <row r="109" spans="1:16" ht="15.75" thickBot="1" x14ac:dyDescent="0.3">
      <c r="B109" s="173" t="s">
        <v>70</v>
      </c>
      <c r="C109" s="173"/>
      <c r="D109" s="151"/>
      <c r="E109" s="151"/>
      <c r="F109" s="151"/>
      <c r="G109" s="151"/>
      <c r="H109" s="151"/>
      <c r="I109" s="151"/>
      <c r="J109" s="151"/>
      <c r="K109" s="180">
        <f>SUM(K98:K102)</f>
        <v>0</v>
      </c>
      <c r="L109" s="180">
        <f t="shared" ref="L109:P109" si="33">SUM(L98:L102)</f>
        <v>0</v>
      </c>
      <c r="M109" s="180">
        <f t="shared" si="33"/>
        <v>0</v>
      </c>
      <c r="N109" s="180">
        <f t="shared" si="33"/>
        <v>0</v>
      </c>
      <c r="O109" s="180">
        <f t="shared" si="33"/>
        <v>0</v>
      </c>
      <c r="P109" s="180">
        <f t="shared" si="33"/>
        <v>0</v>
      </c>
    </row>
    <row r="110" spans="1:16" ht="15.75" thickTop="1" x14ac:dyDescent="0.25"/>
    <row r="111" spans="1:16" x14ac:dyDescent="0.25">
      <c r="B111" s="155" t="s">
        <v>110</v>
      </c>
      <c r="C111" s="155"/>
      <c r="D111" s="155"/>
      <c r="E111" s="155"/>
      <c r="F111" s="155"/>
      <c r="G111" s="155"/>
      <c r="H111" s="155"/>
      <c r="I111" s="155"/>
      <c r="J111" s="155"/>
      <c r="M111" s="162">
        <v>0.03</v>
      </c>
      <c r="N111" s="162">
        <v>0.03</v>
      </c>
      <c r="O111" s="162">
        <v>0.03</v>
      </c>
      <c r="P111" s="162">
        <v>0.03</v>
      </c>
    </row>
    <row r="112" spans="1:16" x14ac:dyDescent="0.25">
      <c r="A112" s="150"/>
    </row>
    <row r="113" spans="1:16" x14ac:dyDescent="0.25">
      <c r="A113" s="177" t="s">
        <v>119</v>
      </c>
      <c r="C113" s="151" t="s">
        <v>103</v>
      </c>
      <c r="D113" s="151" t="s">
        <v>11</v>
      </c>
      <c r="E113" s="151" t="s">
        <v>12</v>
      </c>
      <c r="F113" s="151" t="s">
        <v>13</v>
      </c>
      <c r="G113" s="151" t="s">
        <v>14</v>
      </c>
      <c r="H113" s="151" t="s">
        <v>15</v>
      </c>
      <c r="K113" s="151" t="s">
        <v>103</v>
      </c>
      <c r="L113" s="151" t="s">
        <v>11</v>
      </c>
      <c r="M113" s="151" t="s">
        <v>12</v>
      </c>
      <c r="N113" s="151" t="s">
        <v>13</v>
      </c>
      <c r="O113" s="151" t="s">
        <v>14</v>
      </c>
      <c r="P113" s="151" t="s">
        <v>15</v>
      </c>
    </row>
    <row r="114" spans="1:16" ht="15.75" thickBot="1" x14ac:dyDescent="0.3">
      <c r="A114" s="151" t="s">
        <v>104</v>
      </c>
      <c r="B114" s="168"/>
      <c r="C114" s="153" t="s">
        <v>63</v>
      </c>
      <c r="D114" s="153" t="s">
        <v>63</v>
      </c>
      <c r="E114" s="153" t="s">
        <v>63</v>
      </c>
      <c r="F114" s="153" t="s">
        <v>63</v>
      </c>
      <c r="G114" s="153" t="s">
        <v>63</v>
      </c>
      <c r="H114" s="153" t="s">
        <v>63</v>
      </c>
      <c r="I114" s="168"/>
      <c r="J114" s="169">
        <f>Assumptions!B36</f>
        <v>0.40479999999999999</v>
      </c>
      <c r="K114" s="153" t="s">
        <v>63</v>
      </c>
      <c r="L114" s="153" t="s">
        <v>63</v>
      </c>
      <c r="M114" s="153" t="s">
        <v>63</v>
      </c>
      <c r="N114" s="153" t="s">
        <v>63</v>
      </c>
      <c r="O114" s="153" t="s">
        <v>63</v>
      </c>
      <c r="P114" s="153" t="s">
        <v>63</v>
      </c>
    </row>
    <row r="115" spans="1:16" x14ac:dyDescent="0.25">
      <c r="A115" s="195" t="s">
        <v>105</v>
      </c>
      <c r="B115" s="195" t="s">
        <v>120</v>
      </c>
      <c r="C115" s="195"/>
      <c r="D115" s="211" t="s">
        <v>107</v>
      </c>
      <c r="E115" s="211"/>
      <c r="F115" s="211"/>
      <c r="G115" s="211"/>
      <c r="H115" s="211"/>
      <c r="I115" s="195" t="s">
        <v>108</v>
      </c>
      <c r="J115" s="195" t="s">
        <v>109</v>
      </c>
    </row>
    <row r="116" spans="1:16" x14ac:dyDescent="0.25">
      <c r="A116" s="170"/>
      <c r="B116" s="170"/>
      <c r="C116" s="170"/>
      <c r="D116" s="170"/>
      <c r="E116" s="170"/>
      <c r="F116" s="170"/>
      <c r="G116" s="170"/>
      <c r="H116" s="170"/>
      <c r="I116" s="171"/>
      <c r="J116" s="178">
        <f>I116*Assumptions!$B$36</f>
        <v>0</v>
      </c>
      <c r="K116" s="172"/>
      <c r="L116" s="179">
        <f>ROUND(D116*SUM(I116+J116),0)</f>
        <v>0</v>
      </c>
      <c r="M116" s="179">
        <f>ROUND(E116*SUM(I116+J116)*(1+M$19),0)</f>
        <v>0</v>
      </c>
      <c r="N116" s="179">
        <f>ROUND(F116*SUM(I116+J116)*(1+M$19+N$19),0)</f>
        <v>0</v>
      </c>
      <c r="O116" s="179">
        <f>ROUND(G116*SUM(I116+J116)*(1+M$19+N$19+O$19),0)</f>
        <v>0</v>
      </c>
      <c r="P116" s="179">
        <f>ROUND(H116*SUM(I116+J116)*(1+M$19+N$19+O$19+P$19),0)</f>
        <v>0</v>
      </c>
    </row>
    <row r="117" spans="1:16" x14ac:dyDescent="0.25">
      <c r="A117" s="170"/>
      <c r="B117" s="170"/>
      <c r="C117" s="170"/>
      <c r="D117" s="170"/>
      <c r="E117" s="170"/>
      <c r="F117" s="170"/>
      <c r="G117" s="170"/>
      <c r="H117" s="170"/>
      <c r="I117" s="171"/>
      <c r="J117" s="178">
        <f>I117*Assumptions!$B$36</f>
        <v>0</v>
      </c>
      <c r="K117" s="172"/>
      <c r="L117" s="179">
        <f t="shared" ref="L117:L126" si="34">ROUND(D117*SUM(I117+J117),0)</f>
        <v>0</v>
      </c>
      <c r="M117" s="179">
        <f t="shared" ref="M117:M126" si="35">ROUND(E117*SUM(I117+J117)*(1+M$19),0)</f>
        <v>0</v>
      </c>
      <c r="N117" s="179">
        <f t="shared" ref="N117:N126" si="36">ROUND(F117*SUM(I117+J117)*(1+M$19+N$19),0)</f>
        <v>0</v>
      </c>
      <c r="O117" s="179">
        <f t="shared" ref="O117:O126" si="37">ROUND(G117*SUM(I117+J117)*(1+M$19+N$19+O$19),0)</f>
        <v>0</v>
      </c>
      <c r="P117" s="179">
        <f t="shared" ref="P117:P126" si="38">ROUND(H117*SUM(I117+J117)*(1+M$19+N$19+O$19+P$19),0)</f>
        <v>0</v>
      </c>
    </row>
    <row r="118" spans="1:16" x14ac:dyDescent="0.25">
      <c r="A118" s="170"/>
      <c r="B118" s="170"/>
      <c r="C118" s="170"/>
      <c r="D118" s="170"/>
      <c r="E118" s="170"/>
      <c r="F118" s="170"/>
      <c r="G118" s="170"/>
      <c r="H118" s="170"/>
      <c r="I118" s="171"/>
      <c r="J118" s="178">
        <f>I118*Assumptions!$B$36</f>
        <v>0</v>
      </c>
      <c r="K118" s="172"/>
      <c r="L118" s="179">
        <f t="shared" si="34"/>
        <v>0</v>
      </c>
      <c r="M118" s="179">
        <f t="shared" si="35"/>
        <v>0</v>
      </c>
      <c r="N118" s="179">
        <f t="shared" si="36"/>
        <v>0</v>
      </c>
      <c r="O118" s="179">
        <f t="shared" si="37"/>
        <v>0</v>
      </c>
      <c r="P118" s="179">
        <f t="shared" si="38"/>
        <v>0</v>
      </c>
    </row>
    <row r="119" spans="1:16" x14ac:dyDescent="0.25">
      <c r="A119" s="170"/>
      <c r="B119" s="170"/>
      <c r="C119" s="170"/>
      <c r="D119" s="170"/>
      <c r="E119" s="170"/>
      <c r="F119" s="170"/>
      <c r="G119" s="170"/>
      <c r="H119" s="170"/>
      <c r="I119" s="171"/>
      <c r="J119" s="178">
        <f>I119*Assumptions!$B$36</f>
        <v>0</v>
      </c>
      <c r="K119" s="172"/>
      <c r="L119" s="179">
        <f t="shared" si="34"/>
        <v>0</v>
      </c>
      <c r="M119" s="179">
        <f t="shared" si="35"/>
        <v>0</v>
      </c>
      <c r="N119" s="179">
        <f t="shared" si="36"/>
        <v>0</v>
      </c>
      <c r="O119" s="179">
        <f t="shared" si="37"/>
        <v>0</v>
      </c>
      <c r="P119" s="179">
        <f t="shared" si="38"/>
        <v>0</v>
      </c>
    </row>
    <row r="120" spans="1:16" x14ac:dyDescent="0.25">
      <c r="A120" s="170"/>
      <c r="B120" s="170"/>
      <c r="C120" s="170"/>
      <c r="D120" s="170"/>
      <c r="E120" s="170"/>
      <c r="F120" s="170"/>
      <c r="G120" s="170"/>
      <c r="H120" s="170"/>
      <c r="I120" s="171"/>
      <c r="J120" s="178">
        <f>I120*Assumptions!$B$36</f>
        <v>0</v>
      </c>
      <c r="K120" s="172"/>
      <c r="L120" s="179">
        <f t="shared" si="34"/>
        <v>0</v>
      </c>
      <c r="M120" s="179">
        <f t="shared" si="35"/>
        <v>0</v>
      </c>
      <c r="N120" s="179">
        <f t="shared" si="36"/>
        <v>0</v>
      </c>
      <c r="O120" s="179">
        <f t="shared" si="37"/>
        <v>0</v>
      </c>
      <c r="P120" s="179">
        <f t="shared" si="38"/>
        <v>0</v>
      </c>
    </row>
    <row r="121" spans="1:16" x14ac:dyDescent="0.25">
      <c r="A121" s="170"/>
      <c r="B121" s="170"/>
      <c r="C121" s="170"/>
      <c r="D121" s="170"/>
      <c r="E121" s="170"/>
      <c r="F121" s="170"/>
      <c r="G121" s="170"/>
      <c r="H121" s="170"/>
      <c r="I121" s="171"/>
      <c r="J121" s="178">
        <f>I121*Assumptions!$B$36</f>
        <v>0</v>
      </c>
      <c r="K121" s="172"/>
      <c r="L121" s="179">
        <f t="shared" si="34"/>
        <v>0</v>
      </c>
      <c r="M121" s="179">
        <f t="shared" si="35"/>
        <v>0</v>
      </c>
      <c r="N121" s="179">
        <f t="shared" si="36"/>
        <v>0</v>
      </c>
      <c r="O121" s="179">
        <f t="shared" si="37"/>
        <v>0</v>
      </c>
      <c r="P121" s="179">
        <f t="shared" si="38"/>
        <v>0</v>
      </c>
    </row>
    <row r="122" spans="1:16" x14ac:dyDescent="0.25">
      <c r="A122" s="170"/>
      <c r="B122" s="170"/>
      <c r="C122" s="170"/>
      <c r="D122" s="170"/>
      <c r="E122" s="170"/>
      <c r="F122" s="170"/>
      <c r="G122" s="170"/>
      <c r="H122" s="170"/>
      <c r="I122" s="171"/>
      <c r="J122" s="178">
        <f>I122*Assumptions!$B$36</f>
        <v>0</v>
      </c>
      <c r="K122" s="172"/>
      <c r="L122" s="179">
        <f t="shared" si="34"/>
        <v>0</v>
      </c>
      <c r="M122" s="179">
        <f t="shared" si="35"/>
        <v>0</v>
      </c>
      <c r="N122" s="179">
        <f t="shared" si="36"/>
        <v>0</v>
      </c>
      <c r="O122" s="179">
        <f t="shared" si="37"/>
        <v>0</v>
      </c>
      <c r="P122" s="179">
        <f t="shared" si="38"/>
        <v>0</v>
      </c>
    </row>
    <row r="123" spans="1:16" x14ac:dyDescent="0.25">
      <c r="A123" s="170"/>
      <c r="B123" s="170"/>
      <c r="C123" s="170"/>
      <c r="D123" s="170"/>
      <c r="E123" s="170"/>
      <c r="F123" s="170"/>
      <c r="G123" s="170"/>
      <c r="H123" s="170"/>
      <c r="I123" s="171"/>
      <c r="J123" s="178">
        <f>I123*Assumptions!$B$36</f>
        <v>0</v>
      </c>
      <c r="K123" s="172"/>
      <c r="L123" s="179">
        <f t="shared" si="34"/>
        <v>0</v>
      </c>
      <c r="M123" s="179">
        <f t="shared" si="35"/>
        <v>0</v>
      </c>
      <c r="N123" s="179">
        <f t="shared" si="36"/>
        <v>0</v>
      </c>
      <c r="O123" s="179">
        <f t="shared" si="37"/>
        <v>0</v>
      </c>
      <c r="P123" s="179">
        <f t="shared" si="38"/>
        <v>0</v>
      </c>
    </row>
    <row r="124" spans="1:16" x14ac:dyDescent="0.25">
      <c r="A124" s="170"/>
      <c r="B124" s="170"/>
      <c r="C124" s="170"/>
      <c r="D124" s="170"/>
      <c r="E124" s="170"/>
      <c r="F124" s="170"/>
      <c r="G124" s="170"/>
      <c r="H124" s="170"/>
      <c r="I124" s="171"/>
      <c r="J124" s="178">
        <f>I124*Assumptions!$B$36</f>
        <v>0</v>
      </c>
      <c r="K124" s="172"/>
      <c r="L124" s="179">
        <f t="shared" si="34"/>
        <v>0</v>
      </c>
      <c r="M124" s="179">
        <f t="shared" si="35"/>
        <v>0</v>
      </c>
      <c r="N124" s="179">
        <f t="shared" si="36"/>
        <v>0</v>
      </c>
      <c r="O124" s="179">
        <f t="shared" si="37"/>
        <v>0</v>
      </c>
      <c r="P124" s="179">
        <f t="shared" si="38"/>
        <v>0</v>
      </c>
    </row>
    <row r="125" spans="1:16" x14ac:dyDescent="0.25">
      <c r="A125" s="170"/>
      <c r="B125" s="170"/>
      <c r="C125" s="170"/>
      <c r="D125" s="170"/>
      <c r="E125" s="170"/>
      <c r="F125" s="170"/>
      <c r="G125" s="170"/>
      <c r="H125" s="170"/>
      <c r="I125" s="171"/>
      <c r="J125" s="178">
        <f>I125*Assumptions!$B$36</f>
        <v>0</v>
      </c>
      <c r="K125" s="172"/>
      <c r="L125" s="179">
        <f t="shared" si="34"/>
        <v>0</v>
      </c>
      <c r="M125" s="179">
        <f t="shared" si="35"/>
        <v>0</v>
      </c>
      <c r="N125" s="179">
        <f t="shared" si="36"/>
        <v>0</v>
      </c>
      <c r="O125" s="179">
        <f t="shared" si="37"/>
        <v>0</v>
      </c>
      <c r="P125" s="179">
        <f t="shared" si="38"/>
        <v>0</v>
      </c>
    </row>
    <row r="126" spans="1:16" x14ac:dyDescent="0.25">
      <c r="A126" s="170"/>
      <c r="B126" s="170"/>
      <c r="C126" s="170"/>
      <c r="D126" s="170"/>
      <c r="E126" s="170"/>
      <c r="F126" s="170"/>
      <c r="G126" s="170"/>
      <c r="H126" s="170"/>
      <c r="I126" s="171"/>
      <c r="J126" s="178">
        <f>I126*Assumptions!$B$36</f>
        <v>0</v>
      </c>
      <c r="K126" s="172"/>
      <c r="L126" s="179">
        <f t="shared" si="34"/>
        <v>0</v>
      </c>
      <c r="M126" s="179">
        <f t="shared" si="35"/>
        <v>0</v>
      </c>
      <c r="N126" s="179">
        <f t="shared" si="36"/>
        <v>0</v>
      </c>
      <c r="O126" s="179">
        <f t="shared" si="37"/>
        <v>0</v>
      </c>
      <c r="P126" s="179">
        <f t="shared" si="38"/>
        <v>0</v>
      </c>
    </row>
    <row r="128" spans="1:16" ht="15.75" thickBot="1" x14ac:dyDescent="0.3">
      <c r="B128" s="173" t="s">
        <v>70</v>
      </c>
      <c r="C128" s="173"/>
      <c r="K128" s="180">
        <f>SUM(K116:K120)</f>
        <v>0</v>
      </c>
      <c r="L128" s="180">
        <f t="shared" ref="L128:P128" si="39">SUM(L116:L120)</f>
        <v>0</v>
      </c>
      <c r="M128" s="180">
        <f t="shared" si="39"/>
        <v>0</v>
      </c>
      <c r="N128" s="180">
        <f t="shared" si="39"/>
        <v>0</v>
      </c>
      <c r="O128" s="180">
        <f t="shared" si="39"/>
        <v>0</v>
      </c>
      <c r="P128" s="180">
        <f t="shared" si="39"/>
        <v>0</v>
      </c>
    </row>
    <row r="129" spans="2:16" ht="15.75" thickTop="1" x14ac:dyDescent="0.25"/>
    <row r="130" spans="2:16" x14ac:dyDescent="0.25">
      <c r="B130" s="155" t="s">
        <v>110</v>
      </c>
      <c r="C130" s="155"/>
      <c r="D130" s="155"/>
      <c r="E130" s="155"/>
      <c r="F130" s="155"/>
      <c r="G130" s="155"/>
      <c r="H130" s="155"/>
      <c r="I130" s="155"/>
      <c r="J130" s="155"/>
      <c r="M130" s="162">
        <v>0.03</v>
      </c>
      <c r="N130" s="162">
        <v>0.03</v>
      </c>
      <c r="O130" s="162">
        <v>0.03</v>
      </c>
      <c r="P130" s="162">
        <v>0.03</v>
      </c>
    </row>
  </sheetData>
  <sheetProtection algorithmName="SHA-512" hashValue="2DMEQN5HcqmBjupaeY9HIQ2J0pQDe6dMcse1xnofvBuOd2Db/aMKcfd3FQfmcoV+FRanvJDc9z+n5/bx+P4YDA==" saltValue="xshXuejEWrLro+VVVvtHww==" spinCount="100000" sheet="1" objects="1" scenarios="1"/>
  <mergeCells count="7">
    <mergeCell ref="D79:H79"/>
    <mergeCell ref="D97:H97"/>
    <mergeCell ref="D115:H115"/>
    <mergeCell ref="D5:H5"/>
    <mergeCell ref="D24:H24"/>
    <mergeCell ref="D43:H43"/>
    <mergeCell ref="D61:H61"/>
  </mergeCells>
  <dataValidations disablePrompts="1" count="1">
    <dataValidation type="list" allowBlank="1" showInputMessage="1" showErrorMessage="1" sqref="A6:A15 A25:A34 A116:A126 A62:A71 A80:A89 A98:A107 A44:A53" xr:uid="{480161B7-3C47-40ED-B5A3-91D6806BCBB0}">
      <formula1>"Yes, No"</formula1>
    </dataValidation>
  </dataValidations>
  <pageMargins left="0.7" right="0.7" top="0.75" bottom="0.75" header="0.3" footer="0.3"/>
  <pageSetup scale="58" firstPageNumber="5" fitToHeight="0" orientation="landscape" useFirstPageNumber="1" r:id="rId1"/>
  <headerFooter>
    <oddFooter>Page &amp;P</oddFooter>
  </headerFooter>
  <rowBreaks count="2" manualBreakCount="2">
    <brk id="57" max="16383" man="1"/>
    <brk id="11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30"/>
  <sheetViews>
    <sheetView zoomScaleNormal="100" workbookViewId="0"/>
  </sheetViews>
  <sheetFormatPr defaultRowHeight="15" x14ac:dyDescent="0.25"/>
  <cols>
    <col min="1" max="1" width="23.85546875" customWidth="1"/>
    <col min="2" max="2" width="22.140625" customWidth="1"/>
    <col min="3" max="8" width="12.42578125" customWidth="1"/>
  </cols>
  <sheetData>
    <row r="1" spans="1:8" ht="18.75" x14ac:dyDescent="0.25">
      <c r="A1" s="126" t="s">
        <v>121</v>
      </c>
      <c r="B1" s="145" t="s">
        <v>100</v>
      </c>
    </row>
    <row r="3" spans="1:8" x14ac:dyDescent="0.25">
      <c r="C3" s="4" t="s">
        <v>103</v>
      </c>
      <c r="D3" s="4" t="s">
        <v>11</v>
      </c>
      <c r="E3" s="4" t="s">
        <v>12</v>
      </c>
      <c r="F3" s="4" t="s">
        <v>13</v>
      </c>
      <c r="G3" s="4" t="s">
        <v>14</v>
      </c>
      <c r="H3" s="4" t="s">
        <v>15</v>
      </c>
    </row>
    <row r="4" spans="1:8" ht="15.75" thickBot="1" x14ac:dyDescent="0.3">
      <c r="A4" s="1" t="s">
        <v>122</v>
      </c>
      <c r="B4" s="71"/>
      <c r="C4" s="5" t="s">
        <v>63</v>
      </c>
      <c r="D4" s="5" t="s">
        <v>63</v>
      </c>
      <c r="E4" s="5" t="s">
        <v>63</v>
      </c>
      <c r="F4" s="5" t="s">
        <v>63</v>
      </c>
      <c r="G4" s="5" t="s">
        <v>63</v>
      </c>
      <c r="H4" s="5" t="s">
        <v>63</v>
      </c>
    </row>
    <row r="5" spans="1:8" x14ac:dyDescent="0.25">
      <c r="B5" t="s">
        <v>123</v>
      </c>
    </row>
    <row r="6" spans="1:8" x14ac:dyDescent="0.25">
      <c r="B6" s="46"/>
      <c r="C6" s="192"/>
      <c r="D6" s="193"/>
      <c r="E6" s="193"/>
      <c r="F6" s="193"/>
      <c r="G6" s="193"/>
      <c r="H6" s="193"/>
    </row>
    <row r="7" spans="1:8" x14ac:dyDescent="0.25">
      <c r="B7" s="46"/>
      <c r="C7" s="192"/>
      <c r="D7" s="193"/>
      <c r="E7" s="193"/>
      <c r="F7" s="193"/>
      <c r="G7" s="193"/>
      <c r="H7" s="193"/>
    </row>
    <row r="8" spans="1:8" x14ac:dyDescent="0.25">
      <c r="B8" s="46"/>
      <c r="C8" s="192"/>
      <c r="D8" s="193"/>
      <c r="E8" s="193"/>
      <c r="F8" s="193"/>
      <c r="G8" s="193"/>
      <c r="H8" s="193"/>
    </row>
    <row r="9" spans="1:8" x14ac:dyDescent="0.25">
      <c r="B9" s="46"/>
      <c r="C9" s="192"/>
      <c r="D9" s="193"/>
      <c r="E9" s="193"/>
      <c r="F9" s="193"/>
      <c r="G9" s="193"/>
      <c r="H9" s="193"/>
    </row>
    <row r="10" spans="1:8" x14ac:dyDescent="0.25">
      <c r="B10" s="46"/>
      <c r="C10" s="192"/>
      <c r="D10" s="193"/>
      <c r="E10" s="193"/>
      <c r="F10" s="193"/>
      <c r="G10" s="193"/>
      <c r="H10" s="193"/>
    </row>
    <row r="11" spans="1:8" x14ac:dyDescent="0.25">
      <c r="B11" s="46"/>
      <c r="C11" s="192"/>
      <c r="D11" s="193"/>
      <c r="E11" s="193"/>
      <c r="F11" s="193"/>
      <c r="G11" s="193"/>
      <c r="H11" s="193"/>
    </row>
    <row r="12" spans="1:8" x14ac:dyDescent="0.25">
      <c r="B12" s="46"/>
      <c r="C12" s="192"/>
      <c r="D12" s="193"/>
      <c r="E12" s="193"/>
      <c r="F12" s="193"/>
      <c r="G12" s="193"/>
      <c r="H12" s="193"/>
    </row>
    <row r="13" spans="1:8" x14ac:dyDescent="0.25">
      <c r="B13" s="47"/>
      <c r="C13" s="192"/>
      <c r="D13" s="192"/>
      <c r="E13" s="192"/>
      <c r="F13" s="192"/>
      <c r="G13" s="192"/>
      <c r="H13" s="192"/>
    </row>
    <row r="14" spans="1:8" x14ac:dyDescent="0.25">
      <c r="B14" s="47"/>
      <c r="C14" s="192"/>
      <c r="D14" s="192"/>
      <c r="E14" s="192"/>
      <c r="F14" s="192"/>
      <c r="G14" s="192"/>
      <c r="H14" s="192"/>
    </row>
    <row r="15" spans="1:8" x14ac:dyDescent="0.25">
      <c r="B15" s="47"/>
      <c r="C15" s="192"/>
      <c r="D15" s="192"/>
      <c r="E15" s="192"/>
      <c r="F15" s="192"/>
      <c r="G15" s="192"/>
      <c r="H15" s="192"/>
    </row>
    <row r="16" spans="1:8" x14ac:dyDescent="0.25">
      <c r="B16" s="47"/>
      <c r="C16" s="192"/>
      <c r="D16" s="192"/>
      <c r="E16" s="192"/>
      <c r="F16" s="192"/>
      <c r="G16" s="192"/>
      <c r="H16" s="192"/>
    </row>
    <row r="18" spans="1:8" ht="15.75" thickBot="1" x14ac:dyDescent="0.3">
      <c r="B18" t="s">
        <v>70</v>
      </c>
      <c r="C18" s="43">
        <f>SUM(C6:C16)</f>
        <v>0</v>
      </c>
      <c r="D18" s="43">
        <f t="shared" ref="D18:H18" si="0">SUM(D6:D16)</f>
        <v>0</v>
      </c>
      <c r="E18" s="43">
        <f t="shared" si="0"/>
        <v>0</v>
      </c>
      <c r="F18" s="43">
        <f t="shared" si="0"/>
        <v>0</v>
      </c>
      <c r="G18" s="43">
        <f t="shared" si="0"/>
        <v>0</v>
      </c>
      <c r="H18" s="43">
        <f t="shared" si="0"/>
        <v>0</v>
      </c>
    </row>
    <row r="19" spans="1:8" ht="16.5" thickTop="1" thickBot="1" x14ac:dyDescent="0.3">
      <c r="C19" s="44"/>
      <c r="D19" s="44"/>
      <c r="E19" s="44"/>
      <c r="F19" s="44"/>
      <c r="G19" s="44"/>
      <c r="H19" s="44"/>
    </row>
    <row r="20" spans="1:8" ht="14.45" customHeight="1" x14ac:dyDescent="0.25">
      <c r="A20" s="45" t="s">
        <v>53</v>
      </c>
      <c r="B20" s="191" t="s">
        <v>124</v>
      </c>
      <c r="C20" s="183"/>
      <c r="D20" s="183"/>
      <c r="E20" s="183"/>
      <c r="F20" s="183"/>
      <c r="G20" s="183"/>
      <c r="H20" s="184"/>
    </row>
    <row r="21" spans="1:8" x14ac:dyDescent="0.25">
      <c r="B21" s="185"/>
      <c r="C21" s="186"/>
      <c r="D21" s="186"/>
      <c r="E21" s="186"/>
      <c r="F21" s="186"/>
      <c r="G21" s="186"/>
      <c r="H21" s="187"/>
    </row>
    <row r="22" spans="1:8" x14ac:dyDescent="0.25">
      <c r="B22" s="185"/>
      <c r="C22" s="186"/>
      <c r="D22" s="186"/>
      <c r="E22" s="186"/>
      <c r="F22" s="186"/>
      <c r="G22" s="186"/>
      <c r="H22" s="187"/>
    </row>
    <row r="23" spans="1:8" x14ac:dyDescent="0.25">
      <c r="B23" s="185"/>
      <c r="C23" s="186"/>
      <c r="D23" s="186"/>
      <c r="E23" s="186"/>
      <c r="F23" s="186"/>
      <c r="G23" s="186"/>
      <c r="H23" s="187"/>
    </row>
    <row r="24" spans="1:8" x14ac:dyDescent="0.25">
      <c r="B24" s="185"/>
      <c r="C24" s="186"/>
      <c r="D24" s="186"/>
      <c r="E24" s="186"/>
      <c r="F24" s="186"/>
      <c r="G24" s="186"/>
      <c r="H24" s="187"/>
    </row>
    <row r="25" spans="1:8" x14ac:dyDescent="0.25">
      <c r="B25" s="185"/>
      <c r="C25" s="186"/>
      <c r="D25" s="186"/>
      <c r="E25" s="186"/>
      <c r="F25" s="186"/>
      <c r="G25" s="186"/>
      <c r="H25" s="187"/>
    </row>
    <row r="26" spans="1:8" x14ac:dyDescent="0.25">
      <c r="B26" s="185"/>
      <c r="C26" s="186"/>
      <c r="D26" s="186"/>
      <c r="E26" s="186"/>
      <c r="F26" s="186"/>
      <c r="G26" s="186"/>
      <c r="H26" s="187"/>
    </row>
    <row r="27" spans="1:8" ht="15.75" thickBot="1" x14ac:dyDescent="0.3">
      <c r="B27" s="188"/>
      <c r="C27" s="189"/>
      <c r="D27" s="189"/>
      <c r="E27" s="189"/>
      <c r="F27" s="189"/>
      <c r="G27" s="189"/>
      <c r="H27" s="190"/>
    </row>
    <row r="30" spans="1:8" x14ac:dyDescent="0.25">
      <c r="B30" t="s">
        <v>125</v>
      </c>
    </row>
  </sheetData>
  <pageMargins left="0.7" right="0.7" top="0.75" bottom="0.75" header="0.3" footer="0.3"/>
  <pageSetup scale="74" firstPageNumber="8" fitToHeight="0" orientation="portrait" useFirstPageNumber="1" r:id="rId1"/>
  <headerFoot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J43"/>
  <sheetViews>
    <sheetView zoomScaleNormal="100" workbookViewId="0">
      <pane ySplit="2" topLeftCell="A3" activePane="bottomLeft" state="frozen"/>
      <selection pane="bottomLeft"/>
    </sheetView>
  </sheetViews>
  <sheetFormatPr defaultColWidth="10.5703125" defaultRowHeight="15.75" x14ac:dyDescent="0.25"/>
  <cols>
    <col min="1" max="1" width="29.7109375" style="12" customWidth="1"/>
    <col min="2" max="2" width="35.140625" style="12" customWidth="1"/>
    <col min="3" max="6" width="14.5703125" style="26" customWidth="1"/>
    <col min="7" max="7" width="15.5703125" style="26" customWidth="1"/>
    <col min="8" max="8" width="17.28515625" style="26" customWidth="1"/>
    <col min="9" max="9" width="10.5703125" style="26"/>
    <col min="10" max="10" width="23.85546875" style="26" customWidth="1"/>
    <col min="11" max="16384" width="10.5703125" style="26"/>
  </cols>
  <sheetData>
    <row r="1" spans="1:9" ht="18.75" x14ac:dyDescent="0.3">
      <c r="A1" s="131" t="s">
        <v>126</v>
      </c>
      <c r="B1" s="132"/>
    </row>
    <row r="2" spans="1:9" s="12" customFormat="1" ht="16.5" thickBot="1" x14ac:dyDescent="0.3">
      <c r="A2" s="13"/>
      <c r="B2" s="13"/>
      <c r="C2" s="14"/>
      <c r="D2" s="14"/>
      <c r="E2" s="14"/>
      <c r="F2" s="14"/>
      <c r="G2" s="14"/>
      <c r="H2" s="14"/>
    </row>
    <row r="3" spans="1:9" s="12" customFormat="1" ht="16.5" thickBot="1" x14ac:dyDescent="0.3">
      <c r="A3" s="15"/>
      <c r="B3" s="15"/>
      <c r="C3" s="16" t="s">
        <v>10</v>
      </c>
      <c r="D3" s="16" t="s">
        <v>11</v>
      </c>
      <c r="E3" s="16" t="s">
        <v>12</v>
      </c>
      <c r="F3" s="16" t="s">
        <v>13</v>
      </c>
      <c r="G3" s="16" t="s">
        <v>14</v>
      </c>
      <c r="H3" s="16" t="s">
        <v>15</v>
      </c>
    </row>
    <row r="4" spans="1:9" s="12" customFormat="1" ht="16.5" thickBot="1" x14ac:dyDescent="0.3">
      <c r="A4" s="77" t="s">
        <v>127</v>
      </c>
      <c r="B4" s="20"/>
      <c r="C4" s="16" t="s">
        <v>17</v>
      </c>
      <c r="D4" s="16" t="s">
        <v>17</v>
      </c>
      <c r="E4" s="16" t="s">
        <v>17</v>
      </c>
      <c r="F4" s="16" t="s">
        <v>17</v>
      </c>
      <c r="G4" s="16" t="s">
        <v>17</v>
      </c>
      <c r="H4" s="16" t="s">
        <v>17</v>
      </c>
    </row>
    <row r="5" spans="1:9" s="12" customFormat="1" x14ac:dyDescent="0.25">
      <c r="A5" s="17" t="s">
        <v>18</v>
      </c>
      <c r="B5" s="17"/>
      <c r="C5" s="74">
        <v>0</v>
      </c>
      <c r="D5" s="74">
        <f>'T&amp;F Revenue Existing Resources'!C69+'T&amp;F Revenue Existing Resources'!C70</f>
        <v>0</v>
      </c>
      <c r="E5" s="74">
        <f>'T&amp;F Revenue Existing Resources'!D69+'T&amp;F Revenue Existing Resources'!D70</f>
        <v>0</v>
      </c>
      <c r="F5" s="74">
        <f>'T&amp;F Revenue Existing Resources'!E69+'T&amp;F Revenue Existing Resources'!E70</f>
        <v>0</v>
      </c>
      <c r="G5" s="74">
        <f>'T&amp;F Revenue Existing Resources'!F69+'T&amp;F Revenue Existing Resources'!F70</f>
        <v>0</v>
      </c>
      <c r="H5" s="74">
        <f>'T&amp;F Revenue Existing Resources'!G69+'T&amp;F Revenue Existing Resources'!G70</f>
        <v>0</v>
      </c>
    </row>
    <row r="6" spans="1:9" s="12" customFormat="1" x14ac:dyDescent="0.25">
      <c r="A6" s="17" t="s">
        <v>19</v>
      </c>
      <c r="B6" s="17"/>
      <c r="C6" s="75">
        <v>0</v>
      </c>
      <c r="D6" s="75">
        <f>'T&amp;F Revenue Existing Resources'!C71+'T&amp;F Revenue Existing Resources'!C72</f>
        <v>0</v>
      </c>
      <c r="E6" s="75">
        <f>'T&amp;F Revenue Existing Resources'!D71+'T&amp;F Revenue Existing Resources'!D72</f>
        <v>0</v>
      </c>
      <c r="F6" s="75">
        <f>'T&amp;F Revenue Existing Resources'!E71+'T&amp;F Revenue Existing Resources'!E72</f>
        <v>0</v>
      </c>
      <c r="G6" s="75">
        <f>'T&amp;F Revenue Existing Resources'!F71+'T&amp;F Revenue Existing Resources'!F72</f>
        <v>0</v>
      </c>
      <c r="H6" s="75">
        <f>'T&amp;F Revenue Existing Resources'!G71+'T&amp;F Revenue Existing Resources'!G72</f>
        <v>0</v>
      </c>
    </row>
    <row r="7" spans="1:9" s="12" customFormat="1" ht="16.5" thickBot="1" x14ac:dyDescent="0.3">
      <c r="A7" s="15"/>
      <c r="B7" s="18" t="s">
        <v>128</v>
      </c>
      <c r="C7" s="41">
        <v>0</v>
      </c>
      <c r="D7" s="41">
        <f t="shared" ref="D7:H7" si="0">SUM(D5:D6)</f>
        <v>0</v>
      </c>
      <c r="E7" s="41">
        <f t="shared" si="0"/>
        <v>0</v>
      </c>
      <c r="F7" s="41">
        <f t="shared" si="0"/>
        <v>0</v>
      </c>
      <c r="G7" s="41">
        <f t="shared" si="0"/>
        <v>0</v>
      </c>
      <c r="H7" s="41">
        <f t="shared" si="0"/>
        <v>0</v>
      </c>
    </row>
    <row r="8" spans="1:9" s="12" customFormat="1" ht="16.5" thickBot="1" x14ac:dyDescent="0.3">
      <c r="A8" s="15"/>
      <c r="B8" s="18"/>
      <c r="C8" s="72"/>
      <c r="D8" s="72"/>
      <c r="E8" s="72"/>
      <c r="F8" s="72"/>
      <c r="G8" s="72"/>
      <c r="H8" s="72"/>
    </row>
    <row r="9" spans="1:9" s="12" customFormat="1" ht="16.5" thickBot="1" x14ac:dyDescent="0.3">
      <c r="A9" s="15"/>
      <c r="B9" s="15"/>
      <c r="C9" s="16" t="s">
        <v>10</v>
      </c>
      <c r="D9" s="16" t="s">
        <v>11</v>
      </c>
      <c r="E9" s="16" t="s">
        <v>12</v>
      </c>
      <c r="F9" s="16" t="s">
        <v>13</v>
      </c>
      <c r="G9" s="16" t="s">
        <v>14</v>
      </c>
      <c r="H9" s="16" t="s">
        <v>15</v>
      </c>
    </row>
    <row r="10" spans="1:9" s="12" customFormat="1" ht="16.5" thickBot="1" x14ac:dyDescent="0.3">
      <c r="A10" s="19"/>
      <c r="B10" s="19"/>
      <c r="C10" s="16" t="s">
        <v>22</v>
      </c>
      <c r="D10" s="16" t="s">
        <v>22</v>
      </c>
      <c r="E10" s="16" t="s">
        <v>22</v>
      </c>
      <c r="F10" s="16" t="s">
        <v>22</v>
      </c>
      <c r="G10" s="16" t="s">
        <v>22</v>
      </c>
      <c r="H10" s="16" t="s">
        <v>22</v>
      </c>
      <c r="I10" s="26"/>
    </row>
    <row r="11" spans="1:9" s="12" customFormat="1" x14ac:dyDescent="0.25">
      <c r="A11" s="14" t="s">
        <v>129</v>
      </c>
      <c r="B11" s="20"/>
      <c r="C11" s="21"/>
      <c r="D11" s="21"/>
      <c r="E11" s="21"/>
      <c r="F11" s="21"/>
      <c r="G11" s="22"/>
      <c r="H11" s="22"/>
      <c r="I11" s="26"/>
    </row>
    <row r="12" spans="1:9" s="12" customFormat="1" x14ac:dyDescent="0.25">
      <c r="A12" s="23" t="s">
        <v>23</v>
      </c>
      <c r="B12" s="23"/>
      <c r="C12" s="24">
        <v>0</v>
      </c>
      <c r="D12" s="24">
        <f>'T&amp;F Revenue Existing Resources'!C96</f>
        <v>0</v>
      </c>
      <c r="E12" s="24">
        <f>'T&amp;F Revenue Existing Resources'!D96</f>
        <v>0</v>
      </c>
      <c r="F12" s="24">
        <f>'T&amp;F Revenue Existing Resources'!E96</f>
        <v>0</v>
      </c>
      <c r="G12" s="24">
        <f>'T&amp;F Revenue Existing Resources'!F96</f>
        <v>0</v>
      </c>
      <c r="H12" s="24">
        <f>'T&amp;F Revenue Existing Resources'!G96</f>
        <v>0</v>
      </c>
      <c r="I12" s="26"/>
    </row>
    <row r="13" spans="1:9" s="12" customFormat="1" x14ac:dyDescent="0.25">
      <c r="A13" s="25" t="s">
        <v>24</v>
      </c>
      <c r="B13" s="25"/>
      <c r="C13" s="24">
        <v>0</v>
      </c>
      <c r="D13" s="24">
        <f>'T&amp;F Revenue Existing Resources'!C120</f>
        <v>0</v>
      </c>
      <c r="E13" s="24">
        <f>'T&amp;F Revenue Existing Resources'!D120</f>
        <v>0</v>
      </c>
      <c r="F13" s="24">
        <f>'T&amp;F Revenue Existing Resources'!E120</f>
        <v>0</v>
      </c>
      <c r="G13" s="24">
        <f>'T&amp;F Revenue Existing Resources'!F120</f>
        <v>0</v>
      </c>
      <c r="H13" s="24">
        <f>'T&amp;F Revenue Existing Resources'!G120</f>
        <v>0</v>
      </c>
      <c r="I13" s="26"/>
    </row>
    <row r="14" spans="1:9" ht="16.5" thickBot="1" x14ac:dyDescent="0.3">
      <c r="B14" s="27" t="s">
        <v>130</v>
      </c>
      <c r="C14" s="28">
        <f t="shared" ref="C14:H14" si="1">SUM(C12:C13)</f>
        <v>0</v>
      </c>
      <c r="D14" s="28">
        <f t="shared" si="1"/>
        <v>0</v>
      </c>
      <c r="E14" s="28">
        <f t="shared" si="1"/>
        <v>0</v>
      </c>
      <c r="F14" s="28">
        <f t="shared" si="1"/>
        <v>0</v>
      </c>
      <c r="G14" s="28">
        <f t="shared" si="1"/>
        <v>0</v>
      </c>
      <c r="H14" s="28">
        <f t="shared" si="1"/>
        <v>0</v>
      </c>
    </row>
    <row r="15" spans="1:9" x14ac:dyDescent="0.25">
      <c r="A15" s="26"/>
      <c r="B15" s="26"/>
    </row>
    <row r="16" spans="1:9" x14ac:dyDescent="0.25">
      <c r="A16" s="77" t="s">
        <v>31</v>
      </c>
      <c r="B16" s="29"/>
      <c r="C16" s="21"/>
      <c r="D16" s="21"/>
      <c r="E16" s="21"/>
      <c r="F16" s="21"/>
      <c r="G16" s="21"/>
      <c r="H16" s="21"/>
    </row>
    <row r="17" spans="1:10" x14ac:dyDescent="0.25">
      <c r="A17" s="30" t="s">
        <v>32</v>
      </c>
      <c r="C17" s="24">
        <f>'Total Comp Existing Resources'!K17</f>
        <v>0</v>
      </c>
      <c r="D17" s="24">
        <f>'Total Comp Existing Resources'!L17</f>
        <v>0</v>
      </c>
      <c r="E17" s="24">
        <f>'Total Comp Existing Resources'!M17</f>
        <v>0</v>
      </c>
      <c r="F17" s="24">
        <f>'Total Comp Existing Resources'!N17</f>
        <v>0</v>
      </c>
      <c r="G17" s="24">
        <f>'Total Comp Existing Resources'!O17</f>
        <v>0</v>
      </c>
      <c r="H17" s="24">
        <f>'Total Comp Existing Resources'!P17</f>
        <v>0</v>
      </c>
    </row>
    <row r="18" spans="1:10" x14ac:dyDescent="0.25">
      <c r="A18" s="30" t="s">
        <v>33</v>
      </c>
      <c r="C18" s="24">
        <f>'Total Comp Existing Resources'!K36</f>
        <v>0</v>
      </c>
      <c r="D18" s="24">
        <f>'Total Comp Existing Resources'!L36</f>
        <v>0</v>
      </c>
      <c r="E18" s="24">
        <f>'Total Comp Existing Resources'!M36</f>
        <v>0</v>
      </c>
      <c r="F18" s="24">
        <f>'Total Comp Existing Resources'!N36</f>
        <v>0</v>
      </c>
      <c r="G18" s="24">
        <f>'Total Comp Existing Resources'!O36</f>
        <v>0</v>
      </c>
      <c r="H18" s="24">
        <f>'Total Comp Existing Resources'!P36</f>
        <v>0</v>
      </c>
      <c r="J18" s="31"/>
    </row>
    <row r="19" spans="1:10" x14ac:dyDescent="0.25">
      <c r="A19" s="30" t="s">
        <v>34</v>
      </c>
      <c r="C19" s="24">
        <f>'Total Comp Existing Resources'!K56</f>
        <v>0</v>
      </c>
      <c r="D19" s="24">
        <f>'Total Comp Existing Resources'!L56</f>
        <v>0</v>
      </c>
      <c r="E19" s="24">
        <f>'Total Comp Existing Resources'!M56</f>
        <v>0</v>
      </c>
      <c r="F19" s="24">
        <f>'Total Comp Existing Resources'!N56</f>
        <v>0</v>
      </c>
      <c r="G19" s="24">
        <f>'Total Comp Existing Resources'!O56</f>
        <v>0</v>
      </c>
      <c r="H19" s="24">
        <f>'Total Comp Existing Resources'!P56</f>
        <v>0</v>
      </c>
    </row>
    <row r="20" spans="1:10" x14ac:dyDescent="0.25">
      <c r="A20" s="30" t="s">
        <v>35</v>
      </c>
      <c r="C20" s="24">
        <f>'Total Comp Existing Resources'!K74</f>
        <v>0</v>
      </c>
      <c r="D20" s="24">
        <f>'Total Comp Existing Resources'!L74</f>
        <v>0</v>
      </c>
      <c r="E20" s="24">
        <f>'Total Comp Existing Resources'!M74</f>
        <v>0</v>
      </c>
      <c r="F20" s="24">
        <f>'Total Comp Existing Resources'!N74</f>
        <v>0</v>
      </c>
      <c r="G20" s="24">
        <f>'Total Comp Existing Resources'!O74</f>
        <v>0</v>
      </c>
      <c r="H20" s="24">
        <f>'Total Comp Existing Resources'!P74</f>
        <v>0</v>
      </c>
    </row>
    <row r="21" spans="1:10" x14ac:dyDescent="0.25">
      <c r="A21" s="30" t="s">
        <v>36</v>
      </c>
      <c r="C21" s="24">
        <f>'Total Comp Existing Resources'!K92</f>
        <v>0</v>
      </c>
      <c r="D21" s="24">
        <f>'Total Comp Existing Resources'!L92</f>
        <v>0</v>
      </c>
      <c r="E21" s="24">
        <f>'Total Comp Existing Resources'!M92</f>
        <v>0</v>
      </c>
      <c r="F21" s="24">
        <f>'Total Comp Existing Resources'!N92</f>
        <v>0</v>
      </c>
      <c r="G21" s="24">
        <f>'Total Comp Existing Resources'!O92</f>
        <v>0</v>
      </c>
      <c r="H21" s="24">
        <f>'Total Comp Existing Resources'!P92</f>
        <v>0</v>
      </c>
    </row>
    <row r="22" spans="1:10" x14ac:dyDescent="0.25">
      <c r="A22" s="30" t="s">
        <v>37</v>
      </c>
      <c r="C22" s="24">
        <f>'Total Comp Existing Resources'!K112</f>
        <v>0</v>
      </c>
      <c r="D22" s="24">
        <f>'Total Comp Existing Resources'!L112</f>
        <v>0</v>
      </c>
      <c r="E22" s="24">
        <f>'Total Comp Existing Resources'!M112</f>
        <v>0</v>
      </c>
      <c r="F22" s="24">
        <f>'Total Comp Existing Resources'!N112</f>
        <v>0</v>
      </c>
      <c r="G22" s="24">
        <f>'Total Comp Existing Resources'!O112</f>
        <v>0</v>
      </c>
      <c r="H22" s="24">
        <f>'Total Comp Existing Resources'!P112</f>
        <v>0</v>
      </c>
    </row>
    <row r="23" spans="1:10" x14ac:dyDescent="0.25">
      <c r="A23" s="57" t="s">
        <v>38</v>
      </c>
      <c r="C23" s="24">
        <f>'Total Comp Existing Resources'!K131</f>
        <v>0</v>
      </c>
      <c r="D23" s="24">
        <f>'Total Comp Existing Resources'!L131</f>
        <v>0</v>
      </c>
      <c r="E23" s="24">
        <f>'Total Comp Existing Resources'!M131</f>
        <v>0</v>
      </c>
      <c r="F23" s="24">
        <f>'Total Comp Existing Resources'!N131</f>
        <v>0</v>
      </c>
      <c r="G23" s="24">
        <f>'Total Comp Existing Resources'!O131</f>
        <v>0</v>
      </c>
      <c r="H23" s="24">
        <f>'Total Comp Existing Resources'!P131</f>
        <v>0</v>
      </c>
    </row>
    <row r="24" spans="1:10" x14ac:dyDescent="0.25">
      <c r="A24" s="30"/>
      <c r="C24" s="24"/>
      <c r="D24" s="24"/>
      <c r="E24" s="24"/>
      <c r="F24" s="24"/>
      <c r="G24" s="24"/>
      <c r="H24" s="24"/>
    </row>
    <row r="25" spans="1:10" ht="16.5" thickBot="1" x14ac:dyDescent="0.3">
      <c r="B25" s="27" t="s">
        <v>131</v>
      </c>
      <c r="C25" s="32">
        <f>SUM(C17:C23)</f>
        <v>0</v>
      </c>
      <c r="D25" s="32">
        <f t="shared" ref="D25:H25" si="2">SUM(D17:D23)</f>
        <v>0</v>
      </c>
      <c r="E25" s="32">
        <f t="shared" si="2"/>
        <v>0</v>
      </c>
      <c r="F25" s="32">
        <f t="shared" si="2"/>
        <v>0</v>
      </c>
      <c r="G25" s="32">
        <f t="shared" si="2"/>
        <v>0</v>
      </c>
      <c r="H25" s="32">
        <f t="shared" si="2"/>
        <v>0</v>
      </c>
    </row>
    <row r="26" spans="1:10" x14ac:dyDescent="0.25">
      <c r="B26" s="27"/>
      <c r="C26" s="76"/>
      <c r="D26" s="76"/>
      <c r="E26" s="76"/>
      <c r="F26" s="76"/>
      <c r="G26" s="76"/>
      <c r="H26" s="76"/>
    </row>
    <row r="27" spans="1:10" ht="16.5" thickBot="1" x14ac:dyDescent="0.3">
      <c r="B27" s="33" t="s">
        <v>51</v>
      </c>
      <c r="C27" s="34">
        <f>C14-C25</f>
        <v>0</v>
      </c>
      <c r="D27" s="34">
        <f t="shared" ref="D27:H27" si="3">D14-D25</f>
        <v>0</v>
      </c>
      <c r="E27" s="34">
        <f t="shared" si="3"/>
        <v>0</v>
      </c>
      <c r="F27" s="34">
        <f t="shared" si="3"/>
        <v>0</v>
      </c>
      <c r="G27" s="34">
        <f t="shared" si="3"/>
        <v>0</v>
      </c>
      <c r="H27" s="34">
        <f t="shared" si="3"/>
        <v>0</v>
      </c>
    </row>
    <row r="28" spans="1:10" x14ac:dyDescent="0.25">
      <c r="A28" s="35"/>
      <c r="B28" s="35"/>
      <c r="C28" s="36"/>
      <c r="D28" s="36"/>
      <c r="E28" s="36"/>
      <c r="F28" s="36"/>
      <c r="G28" s="36"/>
      <c r="H28" s="36"/>
    </row>
    <row r="29" spans="1:10" ht="16.5" hidden="1" thickTop="1" x14ac:dyDescent="0.25">
      <c r="A29" s="51" t="s">
        <v>52</v>
      </c>
    </row>
    <row r="30" spans="1:10" ht="16.5" hidden="1" thickTop="1" x14ac:dyDescent="0.25">
      <c r="A30" s="37" t="s">
        <v>53</v>
      </c>
      <c r="B30" s="37"/>
      <c r="C30" s="12"/>
      <c r="D30" s="12"/>
      <c r="E30" s="12"/>
      <c r="F30" s="12"/>
      <c r="G30" s="12"/>
      <c r="H30" s="12"/>
    </row>
    <row r="31" spans="1:10" ht="16.5" hidden="1" thickTop="1" x14ac:dyDescent="0.25">
      <c r="C31" s="12"/>
      <c r="D31" s="12"/>
      <c r="E31" s="12"/>
      <c r="F31" s="12"/>
      <c r="G31" s="12"/>
      <c r="H31" s="12"/>
    </row>
    <row r="32" spans="1:10" ht="16.5" hidden="1" thickTop="1" x14ac:dyDescent="0.25">
      <c r="A32" s="26" t="s">
        <v>54</v>
      </c>
      <c r="B32" s="26"/>
      <c r="C32" s="38">
        <v>0</v>
      </c>
      <c r="D32" s="38">
        <v>0</v>
      </c>
      <c r="E32" s="38">
        <v>0</v>
      </c>
      <c r="F32" s="38">
        <v>0</v>
      </c>
      <c r="G32" s="38">
        <v>0</v>
      </c>
      <c r="H32" s="38">
        <v>0</v>
      </c>
    </row>
    <row r="33" spans="1:8" ht="16.5" hidden="1" thickTop="1" x14ac:dyDescent="0.25">
      <c r="A33" s="26" t="s">
        <v>55</v>
      </c>
      <c r="B33" s="26"/>
      <c r="C33" s="38">
        <v>0</v>
      </c>
      <c r="D33" s="38">
        <v>0</v>
      </c>
      <c r="E33" s="38">
        <v>0</v>
      </c>
      <c r="F33" s="38">
        <v>0</v>
      </c>
      <c r="G33" s="38">
        <v>0</v>
      </c>
      <c r="H33" s="38">
        <v>0</v>
      </c>
    </row>
    <row r="34" spans="1:8" ht="16.5" hidden="1" thickTop="1" x14ac:dyDescent="0.25">
      <c r="A34" s="25" t="s">
        <v>25</v>
      </c>
      <c r="B34" s="25"/>
      <c r="C34" s="38">
        <v>0</v>
      </c>
      <c r="D34" s="38">
        <v>0</v>
      </c>
      <c r="E34" s="38">
        <v>0</v>
      </c>
      <c r="F34" s="38">
        <v>0</v>
      </c>
      <c r="G34" s="38">
        <v>0</v>
      </c>
      <c r="H34" s="38">
        <v>0</v>
      </c>
    </row>
    <row r="35" spans="1:8" ht="16.5" hidden="1" thickTop="1" x14ac:dyDescent="0.25">
      <c r="A35" s="25" t="s">
        <v>26</v>
      </c>
      <c r="B35" s="25"/>
      <c r="C35" s="38">
        <v>0</v>
      </c>
      <c r="D35" s="38">
        <v>0</v>
      </c>
      <c r="E35" s="38">
        <v>0</v>
      </c>
      <c r="F35" s="38">
        <v>0</v>
      </c>
      <c r="G35" s="38">
        <v>0</v>
      </c>
      <c r="H35" s="38">
        <v>0</v>
      </c>
    </row>
    <row r="36" spans="1:8" ht="16.5" hidden="1" thickTop="1" x14ac:dyDescent="0.25">
      <c r="A36" s="25" t="s">
        <v>27</v>
      </c>
      <c r="B36" s="25"/>
      <c r="C36" s="38">
        <v>0</v>
      </c>
      <c r="D36" s="38">
        <v>0</v>
      </c>
      <c r="E36" s="38">
        <v>0</v>
      </c>
      <c r="F36" s="38">
        <v>0</v>
      </c>
      <c r="G36" s="38">
        <v>0</v>
      </c>
      <c r="H36" s="38">
        <v>0</v>
      </c>
    </row>
    <row r="37" spans="1:8" ht="16.5" hidden="1" thickTop="1" x14ac:dyDescent="0.25">
      <c r="A37" s="30" t="s">
        <v>43</v>
      </c>
      <c r="B37" s="30"/>
      <c r="C37" s="38">
        <v>0</v>
      </c>
      <c r="D37" s="38">
        <v>0</v>
      </c>
      <c r="E37" s="38">
        <v>0</v>
      </c>
      <c r="F37" s="38">
        <v>0</v>
      </c>
      <c r="G37" s="38">
        <v>0</v>
      </c>
      <c r="H37" s="38">
        <v>0</v>
      </c>
    </row>
    <row r="38" spans="1:8" ht="16.5" hidden="1" thickTop="1" x14ac:dyDescent="0.25">
      <c r="A38" s="23" t="s">
        <v>44</v>
      </c>
      <c r="B38" s="23"/>
      <c r="C38" s="24">
        <v>0</v>
      </c>
      <c r="D38" s="24">
        <v>0</v>
      </c>
      <c r="E38" s="24">
        <v>0</v>
      </c>
      <c r="F38" s="24">
        <v>0</v>
      </c>
      <c r="G38" s="24">
        <v>0</v>
      </c>
      <c r="H38" s="24">
        <v>0</v>
      </c>
    </row>
    <row r="39" spans="1:8" ht="16.5" hidden="1" thickTop="1" x14ac:dyDescent="0.25">
      <c r="A39" s="12" t="s">
        <v>56</v>
      </c>
      <c r="C39" s="39">
        <v>0</v>
      </c>
      <c r="D39" s="39">
        <v>0</v>
      </c>
      <c r="E39" s="39">
        <v>0</v>
      </c>
      <c r="F39" s="39">
        <v>0</v>
      </c>
      <c r="G39" s="39">
        <v>0</v>
      </c>
      <c r="H39" s="39">
        <v>0</v>
      </c>
    </row>
    <row r="40" spans="1:8" ht="16.5" hidden="1" thickTop="1" x14ac:dyDescent="0.25">
      <c r="A40" s="12" t="s">
        <v>57</v>
      </c>
      <c r="C40" s="39">
        <v>0</v>
      </c>
      <c r="D40" s="39">
        <v>0</v>
      </c>
      <c r="E40" s="39">
        <v>0</v>
      </c>
      <c r="F40" s="39">
        <v>0</v>
      </c>
      <c r="G40" s="39">
        <v>0</v>
      </c>
      <c r="H40" s="39">
        <v>0</v>
      </c>
    </row>
    <row r="41" spans="1:8" ht="16.5" hidden="1" thickTop="1" x14ac:dyDescent="0.25">
      <c r="A41" s="12" t="s">
        <v>58</v>
      </c>
      <c r="C41" s="40">
        <v>0</v>
      </c>
      <c r="D41" s="40">
        <v>0</v>
      </c>
      <c r="E41" s="40">
        <v>0</v>
      </c>
      <c r="F41" s="40">
        <v>0</v>
      </c>
      <c r="G41" s="40">
        <v>0</v>
      </c>
      <c r="H41" s="40">
        <v>0</v>
      </c>
    </row>
    <row r="42" spans="1:8" ht="16.5" hidden="1" thickTop="1" x14ac:dyDescent="0.25">
      <c r="A42" s="12" t="s">
        <v>59</v>
      </c>
      <c r="C42" s="40">
        <v>0</v>
      </c>
      <c r="D42" s="40">
        <v>0</v>
      </c>
      <c r="E42" s="40">
        <v>0</v>
      </c>
      <c r="F42" s="40">
        <v>0</v>
      </c>
      <c r="G42" s="40">
        <v>0</v>
      </c>
      <c r="H42" s="40">
        <v>0</v>
      </c>
    </row>
    <row r="43" spans="1:8" ht="16.5" hidden="1" thickTop="1" x14ac:dyDescent="0.25">
      <c r="A43" s="12" t="s">
        <v>60</v>
      </c>
      <c r="C43" s="40">
        <v>0</v>
      </c>
      <c r="D43" s="40">
        <v>0</v>
      </c>
      <c r="E43" s="40">
        <v>0</v>
      </c>
      <c r="F43" s="40">
        <v>0</v>
      </c>
      <c r="G43" s="40">
        <v>0</v>
      </c>
      <c r="H43" s="40">
        <v>0</v>
      </c>
    </row>
  </sheetData>
  <sheetProtection algorithmName="SHA-512" hashValue="qsCQ3jrTxEBcEft1vaM9Ak10leDFHJZvsDZS1emZViD02KXVatKwe/HKYqtl/AQl09rwx55sly6wrPt4kF5dCA==" saltValue="M8pP/NlsX95qVR9Inzx2YQ==" spinCount="100000" sheet="1" objects="1" scenarios="1"/>
  <pageMargins left="0.7" right="0.7" top="0.25" bottom="0" header="0.3" footer="0.3"/>
  <pageSetup scale="78" firstPageNumber="9" fitToHeight="0" orientation="landscape" useFirstPageNumber="1" r:id="rId1"/>
  <headerFoot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O127"/>
  <sheetViews>
    <sheetView zoomScaleNormal="100" workbookViewId="0">
      <selection activeCell="A36" sqref="A36"/>
    </sheetView>
  </sheetViews>
  <sheetFormatPr defaultRowHeight="15" x14ac:dyDescent="0.25"/>
  <cols>
    <col min="1" max="1" width="48" bestFit="1" customWidth="1"/>
    <col min="2" max="2" width="23.5703125" bestFit="1" customWidth="1"/>
    <col min="3" max="5" width="11.5703125" bestFit="1" customWidth="1"/>
    <col min="6" max="6" width="12.28515625" customWidth="1"/>
    <col min="7" max="7" width="13" customWidth="1"/>
    <col min="8" max="8" width="44.140625" customWidth="1"/>
    <col min="9" max="9" width="23.5703125" bestFit="1" customWidth="1"/>
    <col min="10" max="15" width="9.7109375" customWidth="1"/>
    <col min="16" max="16" width="2.7109375" customWidth="1"/>
  </cols>
  <sheetData>
    <row r="1" spans="1:8" ht="18.75" x14ac:dyDescent="0.3">
      <c r="A1" s="133" t="s">
        <v>132</v>
      </c>
      <c r="B1" s="134"/>
    </row>
    <row r="2" spans="1:8" x14ac:dyDescent="0.25">
      <c r="A2" s="8"/>
    </row>
    <row r="3" spans="1:8" x14ac:dyDescent="0.25">
      <c r="B3" s="8"/>
      <c r="C3" s="4" t="s">
        <v>11</v>
      </c>
      <c r="D3" s="4" t="s">
        <v>12</v>
      </c>
      <c r="E3" s="4" t="s">
        <v>13</v>
      </c>
      <c r="F3" s="4" t="s">
        <v>14</v>
      </c>
      <c r="G3" s="4" t="s">
        <v>15</v>
      </c>
    </row>
    <row r="4" spans="1:8" ht="15.75" thickBot="1" x14ac:dyDescent="0.3">
      <c r="A4" s="1" t="s">
        <v>61</v>
      </c>
      <c r="B4" s="80"/>
      <c r="C4" s="5" t="s">
        <v>63</v>
      </c>
      <c r="D4" s="5" t="s">
        <v>63</v>
      </c>
      <c r="E4" s="5" t="s">
        <v>63</v>
      </c>
      <c r="F4" s="5" t="s">
        <v>63</v>
      </c>
      <c r="G4" s="5" t="s">
        <v>63</v>
      </c>
      <c r="H4" s="4"/>
    </row>
    <row r="5" spans="1:8" x14ac:dyDescent="0.25">
      <c r="B5" t="s">
        <v>133</v>
      </c>
      <c r="C5">
        <f>' Enrollment and T&amp;F Revenue'!$B$4*' Enrollment and T&amp;F Revenue'!C5</f>
        <v>0</v>
      </c>
      <c r="D5">
        <f>' Enrollment and T&amp;F Revenue'!$B$4*' Enrollment and T&amp;F Revenue'!D5</f>
        <v>0</v>
      </c>
      <c r="E5">
        <f>' Enrollment and T&amp;F Revenue'!$B$4*' Enrollment and T&amp;F Revenue'!E5</f>
        <v>0</v>
      </c>
      <c r="F5">
        <f>' Enrollment and T&amp;F Revenue'!$B$4*' Enrollment and T&amp;F Revenue'!F5</f>
        <v>0</v>
      </c>
      <c r="G5">
        <f>' Enrollment and T&amp;F Revenue'!$B$4*' Enrollment and T&amp;F Revenue'!G5</f>
        <v>0</v>
      </c>
    </row>
    <row r="6" spans="1:8" x14ac:dyDescent="0.25">
      <c r="B6" t="s">
        <v>134</v>
      </c>
      <c r="C6">
        <f>' Enrollment and T&amp;F Revenue'!$B$4*' Enrollment and T&amp;F Revenue'!C6</f>
        <v>0</v>
      </c>
      <c r="D6">
        <f>' Enrollment and T&amp;F Revenue'!$B$4*' Enrollment and T&amp;F Revenue'!D6</f>
        <v>0</v>
      </c>
      <c r="E6">
        <f>' Enrollment and T&amp;F Revenue'!$B$4*' Enrollment and T&amp;F Revenue'!E6</f>
        <v>0</v>
      </c>
      <c r="F6">
        <f>' Enrollment and T&amp;F Revenue'!$B$4*' Enrollment and T&amp;F Revenue'!F6</f>
        <v>0</v>
      </c>
      <c r="G6">
        <f>' Enrollment and T&amp;F Revenue'!$B$4*' Enrollment and T&amp;F Revenue'!G6</f>
        <v>0</v>
      </c>
    </row>
    <row r="7" spans="1:8" x14ac:dyDescent="0.25">
      <c r="B7" t="s">
        <v>135</v>
      </c>
      <c r="C7">
        <f>' Enrollment and T&amp;F Revenue'!$B$4*' Enrollment and T&amp;F Revenue'!C7</f>
        <v>0</v>
      </c>
      <c r="D7">
        <f>' Enrollment and T&amp;F Revenue'!$B$4*' Enrollment and T&amp;F Revenue'!D7</f>
        <v>0</v>
      </c>
      <c r="E7">
        <f>' Enrollment and T&amp;F Revenue'!$B$4*' Enrollment and T&amp;F Revenue'!E7</f>
        <v>0</v>
      </c>
      <c r="F7">
        <f>' Enrollment and T&amp;F Revenue'!$B$4*' Enrollment and T&amp;F Revenue'!F7</f>
        <v>0</v>
      </c>
      <c r="G7">
        <f>' Enrollment and T&amp;F Revenue'!$B$4*' Enrollment and T&amp;F Revenue'!G7</f>
        <v>0</v>
      </c>
    </row>
    <row r="8" spans="1:8" x14ac:dyDescent="0.25">
      <c r="B8" t="s">
        <v>136</v>
      </c>
      <c r="C8">
        <f>' Enrollment and T&amp;F Revenue'!$B$4*' Enrollment and T&amp;F Revenue'!C8</f>
        <v>0</v>
      </c>
      <c r="D8">
        <f>' Enrollment and T&amp;F Revenue'!$B$4*' Enrollment and T&amp;F Revenue'!D8</f>
        <v>0</v>
      </c>
      <c r="E8">
        <f>' Enrollment and T&amp;F Revenue'!$B$4*' Enrollment and T&amp;F Revenue'!E8</f>
        <v>0</v>
      </c>
      <c r="F8">
        <f>' Enrollment and T&amp;F Revenue'!$B$4*' Enrollment and T&amp;F Revenue'!F8</f>
        <v>0</v>
      </c>
      <c r="G8">
        <f>' Enrollment and T&amp;F Revenue'!$B$4*' Enrollment and T&amp;F Revenue'!G8</f>
        <v>0</v>
      </c>
    </row>
    <row r="9" spans="1:8" x14ac:dyDescent="0.25">
      <c r="B9" t="s">
        <v>137</v>
      </c>
      <c r="C9">
        <f>' Enrollment and T&amp;F Revenue'!$B$4*' Enrollment and T&amp;F Revenue'!C9</f>
        <v>0</v>
      </c>
      <c r="D9">
        <f>' Enrollment and T&amp;F Revenue'!$B$4*' Enrollment and T&amp;F Revenue'!D9</f>
        <v>0</v>
      </c>
      <c r="E9">
        <f>' Enrollment and T&amp;F Revenue'!$B$4*' Enrollment and T&amp;F Revenue'!E9</f>
        <v>0</v>
      </c>
      <c r="F9">
        <f>' Enrollment and T&amp;F Revenue'!$B$4*' Enrollment and T&amp;F Revenue'!F9</f>
        <v>0</v>
      </c>
      <c r="G9">
        <f>' Enrollment and T&amp;F Revenue'!$B$4*' Enrollment and T&amp;F Revenue'!G9</f>
        <v>0</v>
      </c>
    </row>
    <row r="10" spans="1:8" x14ac:dyDescent="0.25">
      <c r="B10" t="s">
        <v>138</v>
      </c>
      <c r="C10">
        <f>' Enrollment and T&amp;F Revenue'!$B$4*' Enrollment and T&amp;F Revenue'!C10</f>
        <v>0</v>
      </c>
      <c r="D10">
        <f>' Enrollment and T&amp;F Revenue'!$B$4*' Enrollment and T&amp;F Revenue'!D10</f>
        <v>0</v>
      </c>
      <c r="E10">
        <f>' Enrollment and T&amp;F Revenue'!$B$4*' Enrollment and T&amp;F Revenue'!E10</f>
        <v>0</v>
      </c>
      <c r="F10">
        <f>' Enrollment and T&amp;F Revenue'!$B$4*' Enrollment and T&amp;F Revenue'!F10</f>
        <v>0</v>
      </c>
      <c r="G10">
        <f>' Enrollment and T&amp;F Revenue'!$B$4*' Enrollment and T&amp;F Revenue'!G10</f>
        <v>0</v>
      </c>
    </row>
    <row r="12" spans="1:8" ht="15.75" thickBot="1" x14ac:dyDescent="0.3">
      <c r="B12" s="8" t="s">
        <v>70</v>
      </c>
      <c r="C12" s="54">
        <f t="shared" ref="C12:G12" si="0">SUM(C5:C10)</f>
        <v>0</v>
      </c>
      <c r="D12" s="54">
        <f t="shared" si="0"/>
        <v>0</v>
      </c>
      <c r="E12" s="54">
        <f t="shared" si="0"/>
        <v>0</v>
      </c>
      <c r="F12" s="54">
        <f t="shared" si="0"/>
        <v>0</v>
      </c>
      <c r="G12" s="54">
        <f t="shared" si="0"/>
        <v>0</v>
      </c>
    </row>
    <row r="13" spans="1:8" ht="15.75" thickTop="1" x14ac:dyDescent="0.25"/>
    <row r="14" spans="1:8" x14ac:dyDescent="0.25">
      <c r="A14" s="6" t="s">
        <v>71</v>
      </c>
      <c r="B14" s="6" t="s">
        <v>139</v>
      </c>
      <c r="D14" s="73">
        <f>' Enrollment and T&amp;F Revenue'!D14</f>
        <v>0</v>
      </c>
      <c r="E14" s="73">
        <f>' Enrollment and T&amp;F Revenue'!E14</f>
        <v>0</v>
      </c>
      <c r="F14" s="73">
        <f>' Enrollment and T&amp;F Revenue'!F14</f>
        <v>0</v>
      </c>
      <c r="G14" s="73">
        <f>' Enrollment and T&amp;F Revenue'!G14</f>
        <v>0</v>
      </c>
    </row>
    <row r="15" spans="1:8" x14ac:dyDescent="0.25">
      <c r="A15" s="6"/>
      <c r="B15" s="6" t="s">
        <v>140</v>
      </c>
      <c r="D15" s="73">
        <f>' Enrollment and T&amp;F Revenue'!D15</f>
        <v>0</v>
      </c>
      <c r="E15" s="73">
        <f>' Enrollment and T&amp;F Revenue'!E15</f>
        <v>0</v>
      </c>
      <c r="F15" s="73">
        <f>' Enrollment and T&amp;F Revenue'!F15</f>
        <v>0</v>
      </c>
      <c r="G15" s="73">
        <f>' Enrollment and T&amp;F Revenue'!G15</f>
        <v>0</v>
      </c>
    </row>
    <row r="16" spans="1:8" x14ac:dyDescent="0.25">
      <c r="A16" s="6"/>
      <c r="B16" s="6" t="s">
        <v>141</v>
      </c>
      <c r="D16" s="73">
        <f>' Enrollment and T&amp;F Revenue'!D16</f>
        <v>0</v>
      </c>
      <c r="E16" s="73">
        <f>' Enrollment and T&amp;F Revenue'!E16</f>
        <v>0</v>
      </c>
      <c r="F16" s="73">
        <f>' Enrollment and T&amp;F Revenue'!F16</f>
        <v>0</v>
      </c>
      <c r="G16" s="73">
        <f>' Enrollment and T&amp;F Revenue'!G16</f>
        <v>0</v>
      </c>
    </row>
    <row r="19" spans="1:7" x14ac:dyDescent="0.25">
      <c r="B19" s="8"/>
      <c r="C19" s="4" t="s">
        <v>11</v>
      </c>
      <c r="D19" s="4" t="s">
        <v>12</v>
      </c>
      <c r="E19" s="4" t="s">
        <v>13</v>
      </c>
      <c r="F19" s="4" t="s">
        <v>14</v>
      </c>
      <c r="G19" s="4" t="s">
        <v>15</v>
      </c>
    </row>
    <row r="20" spans="1:7" ht="15.75" thickBot="1" x14ac:dyDescent="0.3">
      <c r="A20" s="1" t="s">
        <v>75</v>
      </c>
      <c r="B20" s="80"/>
      <c r="C20" s="5" t="s">
        <v>63</v>
      </c>
      <c r="D20" s="5" t="s">
        <v>63</v>
      </c>
      <c r="E20" s="5" t="s">
        <v>63</v>
      </c>
      <c r="F20" s="5" t="s">
        <v>63</v>
      </c>
      <c r="G20" s="5" t="s">
        <v>63</v>
      </c>
    </row>
    <row r="21" spans="1:7" x14ac:dyDescent="0.25">
      <c r="B21" t="s">
        <v>133</v>
      </c>
      <c r="C21">
        <f>' Enrollment and T&amp;F Revenue'!$B$20*' Enrollment and T&amp;F Revenue'!C21</f>
        <v>0</v>
      </c>
      <c r="D21">
        <f>' Enrollment and T&amp;F Revenue'!$B$20*' Enrollment and T&amp;F Revenue'!D21</f>
        <v>0</v>
      </c>
      <c r="E21">
        <f>' Enrollment and T&amp;F Revenue'!$B$20*' Enrollment and T&amp;F Revenue'!E21</f>
        <v>0</v>
      </c>
      <c r="F21">
        <f>' Enrollment and T&amp;F Revenue'!$B$20*' Enrollment and T&amp;F Revenue'!F21</f>
        <v>0</v>
      </c>
      <c r="G21">
        <f>' Enrollment and T&amp;F Revenue'!$B$20*' Enrollment and T&amp;F Revenue'!G21</f>
        <v>0</v>
      </c>
    </row>
    <row r="22" spans="1:7" x14ac:dyDescent="0.25">
      <c r="B22" t="s">
        <v>134</v>
      </c>
      <c r="C22">
        <f>' Enrollment and T&amp;F Revenue'!$B$20*' Enrollment and T&amp;F Revenue'!C22</f>
        <v>0</v>
      </c>
      <c r="D22">
        <f>' Enrollment and T&amp;F Revenue'!$B$20*' Enrollment and T&amp;F Revenue'!D22</f>
        <v>0</v>
      </c>
      <c r="E22">
        <f>' Enrollment and T&amp;F Revenue'!$B$20*' Enrollment and T&amp;F Revenue'!E22</f>
        <v>0</v>
      </c>
      <c r="F22">
        <f>' Enrollment and T&amp;F Revenue'!$B$20*' Enrollment and T&amp;F Revenue'!F22</f>
        <v>0</v>
      </c>
      <c r="G22">
        <f>' Enrollment and T&amp;F Revenue'!$B$20*' Enrollment and T&amp;F Revenue'!G22</f>
        <v>0</v>
      </c>
    </row>
    <row r="23" spans="1:7" x14ac:dyDescent="0.25">
      <c r="B23" t="s">
        <v>135</v>
      </c>
      <c r="C23">
        <f>' Enrollment and T&amp;F Revenue'!$B$20*' Enrollment and T&amp;F Revenue'!C23</f>
        <v>0</v>
      </c>
      <c r="D23">
        <f>' Enrollment and T&amp;F Revenue'!$B$20*' Enrollment and T&amp;F Revenue'!D23</f>
        <v>0</v>
      </c>
      <c r="E23">
        <f>' Enrollment and T&amp;F Revenue'!$B$20*' Enrollment and T&amp;F Revenue'!E23</f>
        <v>0</v>
      </c>
      <c r="F23">
        <f>' Enrollment and T&amp;F Revenue'!$B$20*' Enrollment and T&amp;F Revenue'!F23</f>
        <v>0</v>
      </c>
      <c r="G23">
        <f>' Enrollment and T&amp;F Revenue'!$B$20*' Enrollment and T&amp;F Revenue'!G23</f>
        <v>0</v>
      </c>
    </row>
    <row r="24" spans="1:7" x14ac:dyDescent="0.25">
      <c r="B24" t="s">
        <v>136</v>
      </c>
      <c r="C24">
        <f>' Enrollment and T&amp;F Revenue'!$B$20*' Enrollment and T&amp;F Revenue'!C24</f>
        <v>0</v>
      </c>
      <c r="D24">
        <f>' Enrollment and T&amp;F Revenue'!$B$20*' Enrollment and T&amp;F Revenue'!D24</f>
        <v>0</v>
      </c>
      <c r="E24">
        <f>' Enrollment and T&amp;F Revenue'!$B$20*' Enrollment and T&amp;F Revenue'!E24</f>
        <v>0</v>
      </c>
      <c r="F24">
        <f>' Enrollment and T&amp;F Revenue'!$B$20*' Enrollment and T&amp;F Revenue'!F24</f>
        <v>0</v>
      </c>
      <c r="G24">
        <f>' Enrollment and T&amp;F Revenue'!$B$20*' Enrollment and T&amp;F Revenue'!G24</f>
        <v>0</v>
      </c>
    </row>
    <row r="25" spans="1:7" x14ac:dyDescent="0.25">
      <c r="B25" t="s">
        <v>137</v>
      </c>
      <c r="C25">
        <f>' Enrollment and T&amp;F Revenue'!$B$20*' Enrollment and T&amp;F Revenue'!C25</f>
        <v>0</v>
      </c>
      <c r="D25">
        <f>' Enrollment and T&amp;F Revenue'!$B$20*' Enrollment and T&amp;F Revenue'!D25</f>
        <v>0</v>
      </c>
      <c r="E25">
        <f>' Enrollment and T&amp;F Revenue'!$B$20*' Enrollment and T&amp;F Revenue'!E25</f>
        <v>0</v>
      </c>
      <c r="F25">
        <f>' Enrollment and T&amp;F Revenue'!$B$20*' Enrollment and T&amp;F Revenue'!F25</f>
        <v>0</v>
      </c>
      <c r="G25">
        <f>' Enrollment and T&amp;F Revenue'!$B$20*' Enrollment and T&amp;F Revenue'!G25</f>
        <v>0</v>
      </c>
    </row>
    <row r="26" spans="1:7" x14ac:dyDescent="0.25">
      <c r="B26" t="s">
        <v>138</v>
      </c>
      <c r="C26">
        <f>' Enrollment and T&amp;F Revenue'!$B$20*' Enrollment and T&amp;F Revenue'!C26</f>
        <v>0</v>
      </c>
      <c r="D26">
        <f>' Enrollment and T&amp;F Revenue'!$B$20*' Enrollment and T&amp;F Revenue'!D26</f>
        <v>0</v>
      </c>
      <c r="E26">
        <f>' Enrollment and T&amp;F Revenue'!$B$20*' Enrollment and T&amp;F Revenue'!E26</f>
        <v>0</v>
      </c>
      <c r="F26">
        <f>' Enrollment and T&amp;F Revenue'!$B$20*' Enrollment and T&amp;F Revenue'!F26</f>
        <v>0</v>
      </c>
      <c r="G26">
        <f>' Enrollment and T&amp;F Revenue'!$B$20*' Enrollment and T&amp;F Revenue'!G26</f>
        <v>0</v>
      </c>
    </row>
    <row r="28" spans="1:7" ht="15.75" thickBot="1" x14ac:dyDescent="0.3">
      <c r="B28" s="8" t="s">
        <v>70</v>
      </c>
      <c r="C28" s="54">
        <f t="shared" ref="C28:G28" si="1">SUM(C21:C26)</f>
        <v>0</v>
      </c>
      <c r="D28" s="54">
        <f t="shared" si="1"/>
        <v>0</v>
      </c>
      <c r="E28" s="54">
        <f t="shared" si="1"/>
        <v>0</v>
      </c>
      <c r="F28" s="54">
        <f t="shared" si="1"/>
        <v>0</v>
      </c>
      <c r="G28" s="54">
        <f t="shared" si="1"/>
        <v>0</v>
      </c>
    </row>
    <row r="29" spans="1:7" ht="15.75" thickTop="1" x14ac:dyDescent="0.25"/>
    <row r="30" spans="1:7" x14ac:dyDescent="0.25">
      <c r="A30" s="6" t="s">
        <v>71</v>
      </c>
      <c r="B30" s="6" t="s">
        <v>139</v>
      </c>
      <c r="D30" s="73">
        <f>' Enrollment and T&amp;F Revenue'!D30</f>
        <v>0</v>
      </c>
      <c r="E30" s="73">
        <f>' Enrollment and T&amp;F Revenue'!E30</f>
        <v>0</v>
      </c>
      <c r="F30" s="73">
        <f>' Enrollment and T&amp;F Revenue'!F30</f>
        <v>0</v>
      </c>
      <c r="G30" s="73">
        <f>' Enrollment and T&amp;F Revenue'!G30</f>
        <v>0</v>
      </c>
    </row>
    <row r="31" spans="1:7" x14ac:dyDescent="0.25">
      <c r="A31" s="6"/>
      <c r="B31" s="6" t="s">
        <v>140</v>
      </c>
      <c r="D31" s="73">
        <f>' Enrollment and T&amp;F Revenue'!D31</f>
        <v>0</v>
      </c>
      <c r="E31" s="73">
        <f>' Enrollment and T&amp;F Revenue'!E31</f>
        <v>0</v>
      </c>
      <c r="F31" s="73">
        <f>' Enrollment and T&amp;F Revenue'!F31</f>
        <v>0</v>
      </c>
      <c r="G31" s="73">
        <f>' Enrollment and T&amp;F Revenue'!G31</f>
        <v>0</v>
      </c>
    </row>
    <row r="32" spans="1:7" x14ac:dyDescent="0.25">
      <c r="A32" s="6"/>
      <c r="B32" s="6" t="s">
        <v>141</v>
      </c>
      <c r="D32" s="73">
        <f>' Enrollment and T&amp;F Revenue'!D32</f>
        <v>0</v>
      </c>
      <c r="E32" s="73">
        <f>' Enrollment and T&amp;F Revenue'!E32</f>
        <v>0</v>
      </c>
      <c r="F32" s="73">
        <f>' Enrollment and T&amp;F Revenue'!F32</f>
        <v>0</v>
      </c>
      <c r="G32" s="73">
        <f>' Enrollment and T&amp;F Revenue'!G32</f>
        <v>0</v>
      </c>
    </row>
    <row r="35" spans="1:7" x14ac:dyDescent="0.25">
      <c r="B35" s="8"/>
      <c r="C35" s="4" t="s">
        <v>11</v>
      </c>
      <c r="D35" s="4" t="s">
        <v>12</v>
      </c>
      <c r="E35" s="4" t="s">
        <v>13</v>
      </c>
      <c r="F35" s="4" t="s">
        <v>14</v>
      </c>
      <c r="G35" s="4" t="s">
        <v>15</v>
      </c>
    </row>
    <row r="36" spans="1:7" ht="15.75" thickBot="1" x14ac:dyDescent="0.3">
      <c r="A36" s="1" t="s">
        <v>76</v>
      </c>
      <c r="B36" s="80"/>
      <c r="C36" s="5" t="s">
        <v>63</v>
      </c>
      <c r="D36" s="5" t="s">
        <v>63</v>
      </c>
      <c r="E36" s="5" t="s">
        <v>63</v>
      </c>
      <c r="F36" s="5" t="s">
        <v>63</v>
      </c>
      <c r="G36" s="5" t="s">
        <v>63</v>
      </c>
    </row>
    <row r="37" spans="1:7" x14ac:dyDescent="0.25">
      <c r="B37" t="s">
        <v>77</v>
      </c>
      <c r="C37">
        <f>' Enrollment and T&amp;F Revenue'!$B$36*' Enrollment and T&amp;F Revenue'!C37</f>
        <v>0</v>
      </c>
      <c r="D37">
        <f>' Enrollment and T&amp;F Revenue'!$B$36*' Enrollment and T&amp;F Revenue'!D37</f>
        <v>0</v>
      </c>
      <c r="E37">
        <f>' Enrollment and T&amp;F Revenue'!$B$36*' Enrollment and T&amp;F Revenue'!E37</f>
        <v>0</v>
      </c>
      <c r="F37">
        <f>' Enrollment and T&amp;F Revenue'!$B$36*' Enrollment and T&amp;F Revenue'!F37</f>
        <v>0</v>
      </c>
      <c r="G37">
        <f>' Enrollment and T&amp;F Revenue'!$B$36*' Enrollment and T&amp;F Revenue'!G37</f>
        <v>0</v>
      </c>
    </row>
    <row r="38" spans="1:7" x14ac:dyDescent="0.25">
      <c r="B38" t="s">
        <v>78</v>
      </c>
      <c r="C38">
        <f>' Enrollment and T&amp;F Revenue'!$B$36*' Enrollment and T&amp;F Revenue'!C38</f>
        <v>0</v>
      </c>
      <c r="D38">
        <f>' Enrollment and T&amp;F Revenue'!$B$36*' Enrollment and T&amp;F Revenue'!D38</f>
        <v>0</v>
      </c>
      <c r="E38">
        <f>' Enrollment and T&amp;F Revenue'!$B$36*' Enrollment and T&amp;F Revenue'!E38</f>
        <v>0</v>
      </c>
      <c r="F38">
        <f>' Enrollment and T&amp;F Revenue'!$B$36*' Enrollment and T&amp;F Revenue'!F38</f>
        <v>0</v>
      </c>
      <c r="G38">
        <f>' Enrollment and T&amp;F Revenue'!$B$36*' Enrollment and T&amp;F Revenue'!G38</f>
        <v>0</v>
      </c>
    </row>
    <row r="39" spans="1:7" x14ac:dyDescent="0.25">
      <c r="B39" t="s">
        <v>79</v>
      </c>
      <c r="C39">
        <f>' Enrollment and T&amp;F Revenue'!$B$36*' Enrollment and T&amp;F Revenue'!C39</f>
        <v>0</v>
      </c>
      <c r="D39">
        <f>' Enrollment and T&amp;F Revenue'!$B$36*' Enrollment and T&amp;F Revenue'!D39</f>
        <v>0</v>
      </c>
      <c r="E39">
        <f>' Enrollment and T&amp;F Revenue'!$B$36*' Enrollment and T&amp;F Revenue'!E39</f>
        <v>0</v>
      </c>
      <c r="F39">
        <f>' Enrollment and T&amp;F Revenue'!$B$36*' Enrollment and T&amp;F Revenue'!F39</f>
        <v>0</v>
      </c>
      <c r="G39">
        <f>' Enrollment and T&amp;F Revenue'!$B$36*' Enrollment and T&amp;F Revenue'!G39</f>
        <v>0</v>
      </c>
    </row>
    <row r="40" spans="1:7" x14ac:dyDescent="0.25">
      <c r="B40" t="s">
        <v>80</v>
      </c>
      <c r="C40">
        <f>' Enrollment and T&amp;F Revenue'!$B$36*' Enrollment and T&amp;F Revenue'!C40</f>
        <v>0</v>
      </c>
      <c r="D40">
        <f>' Enrollment and T&amp;F Revenue'!$B$36*' Enrollment and T&amp;F Revenue'!D40</f>
        <v>0</v>
      </c>
      <c r="E40">
        <f>' Enrollment and T&amp;F Revenue'!$B$36*' Enrollment and T&amp;F Revenue'!E40</f>
        <v>0</v>
      </c>
      <c r="F40">
        <f>' Enrollment and T&amp;F Revenue'!$B$36*' Enrollment and T&amp;F Revenue'!F40</f>
        <v>0</v>
      </c>
      <c r="G40">
        <f>' Enrollment and T&amp;F Revenue'!$B$36*' Enrollment and T&amp;F Revenue'!G40</f>
        <v>0</v>
      </c>
    </row>
    <row r="41" spans="1:7" x14ac:dyDescent="0.25">
      <c r="B41" t="s">
        <v>81</v>
      </c>
      <c r="C41">
        <f>' Enrollment and T&amp;F Revenue'!$B$36*' Enrollment and T&amp;F Revenue'!C41</f>
        <v>0</v>
      </c>
      <c r="D41">
        <f>' Enrollment and T&amp;F Revenue'!$B$36*' Enrollment and T&amp;F Revenue'!D41</f>
        <v>0</v>
      </c>
      <c r="E41">
        <f>' Enrollment and T&amp;F Revenue'!$B$36*' Enrollment and T&amp;F Revenue'!E41</f>
        <v>0</v>
      </c>
      <c r="F41">
        <f>' Enrollment and T&amp;F Revenue'!$B$36*' Enrollment and T&amp;F Revenue'!F41</f>
        <v>0</v>
      </c>
      <c r="G41">
        <f>' Enrollment and T&amp;F Revenue'!$B$36*' Enrollment and T&amp;F Revenue'!G41</f>
        <v>0</v>
      </c>
    </row>
    <row r="42" spans="1:7" x14ac:dyDescent="0.25">
      <c r="B42" t="s">
        <v>82</v>
      </c>
      <c r="C42">
        <f>' Enrollment and T&amp;F Revenue'!$B$36*' Enrollment and T&amp;F Revenue'!C42</f>
        <v>0</v>
      </c>
      <c r="D42">
        <f>' Enrollment and T&amp;F Revenue'!$B$36*' Enrollment and T&amp;F Revenue'!D42</f>
        <v>0</v>
      </c>
      <c r="E42">
        <f>' Enrollment and T&amp;F Revenue'!$B$36*' Enrollment and T&amp;F Revenue'!E42</f>
        <v>0</v>
      </c>
      <c r="F42">
        <f>' Enrollment and T&amp;F Revenue'!$B$36*' Enrollment and T&amp;F Revenue'!F42</f>
        <v>0</v>
      </c>
      <c r="G42">
        <f>' Enrollment and T&amp;F Revenue'!$B$36*' Enrollment and T&amp;F Revenue'!G42</f>
        <v>0</v>
      </c>
    </row>
    <row r="44" spans="1:7" ht="15.75" thickBot="1" x14ac:dyDescent="0.3">
      <c r="B44" s="8" t="s">
        <v>70</v>
      </c>
      <c r="C44" s="54">
        <f t="shared" ref="C44:G44" si="2">SUM(C37:C42)</f>
        <v>0</v>
      </c>
      <c r="D44" s="54">
        <f t="shared" si="2"/>
        <v>0</v>
      </c>
      <c r="E44" s="54">
        <f t="shared" si="2"/>
        <v>0</v>
      </c>
      <c r="F44" s="54">
        <f t="shared" si="2"/>
        <v>0</v>
      </c>
      <c r="G44" s="54">
        <f t="shared" si="2"/>
        <v>0</v>
      </c>
    </row>
    <row r="45" spans="1:7" ht="15.75" thickTop="1" x14ac:dyDescent="0.25"/>
    <row r="46" spans="1:7" x14ac:dyDescent="0.25">
      <c r="A46" s="6" t="s">
        <v>71</v>
      </c>
      <c r="B46" s="6" t="s">
        <v>83</v>
      </c>
      <c r="D46" s="73">
        <f>' Enrollment and T&amp;F Revenue'!D46</f>
        <v>0</v>
      </c>
      <c r="E46" s="73">
        <f>' Enrollment and T&amp;F Revenue'!E46</f>
        <v>0</v>
      </c>
      <c r="F46" s="73">
        <f>' Enrollment and T&amp;F Revenue'!F46</f>
        <v>0</v>
      </c>
      <c r="G46" s="73">
        <f>' Enrollment and T&amp;F Revenue'!G46</f>
        <v>0</v>
      </c>
    </row>
    <row r="47" spans="1:7" x14ac:dyDescent="0.25">
      <c r="A47" s="6"/>
      <c r="B47" s="6" t="s">
        <v>84</v>
      </c>
      <c r="D47" s="73">
        <f>' Enrollment and T&amp;F Revenue'!D47</f>
        <v>0</v>
      </c>
      <c r="E47" s="73">
        <f>' Enrollment and T&amp;F Revenue'!E47</f>
        <v>0</v>
      </c>
      <c r="F47" s="73">
        <f>' Enrollment and T&amp;F Revenue'!F47</f>
        <v>0</v>
      </c>
      <c r="G47" s="73">
        <f>' Enrollment and T&amp;F Revenue'!G47</f>
        <v>0</v>
      </c>
    </row>
    <row r="48" spans="1:7" x14ac:dyDescent="0.25">
      <c r="A48" s="6"/>
      <c r="B48" s="6" t="s">
        <v>85</v>
      </c>
      <c r="D48" s="73">
        <f>' Enrollment and T&amp;F Revenue'!D48</f>
        <v>0</v>
      </c>
      <c r="E48" s="73">
        <f>' Enrollment and T&amp;F Revenue'!E48</f>
        <v>0</v>
      </c>
      <c r="F48" s="73">
        <f>' Enrollment and T&amp;F Revenue'!F48</f>
        <v>0</v>
      </c>
      <c r="G48" s="73">
        <f>' Enrollment and T&amp;F Revenue'!G48</f>
        <v>0</v>
      </c>
    </row>
    <row r="49" spans="1:15" x14ac:dyDescent="0.25">
      <c r="A49" s="6"/>
      <c r="B49" s="6"/>
      <c r="D49" s="10"/>
      <c r="E49" s="10"/>
      <c r="F49" s="10"/>
      <c r="G49" s="10"/>
      <c r="I49" s="6"/>
      <c r="L49" s="10"/>
      <c r="M49" s="10"/>
      <c r="N49" s="10"/>
      <c r="O49" s="10"/>
    </row>
    <row r="50" spans="1:15" x14ac:dyDescent="0.25">
      <c r="A50" s="6"/>
      <c r="B50" s="6"/>
      <c r="D50" s="10"/>
      <c r="E50" s="10"/>
      <c r="F50" s="10"/>
      <c r="G50" s="10"/>
      <c r="H50" s="6"/>
      <c r="I50" s="6"/>
      <c r="L50" s="10"/>
      <c r="M50" s="10"/>
      <c r="N50" s="10"/>
      <c r="O50" s="10"/>
    </row>
    <row r="51" spans="1:15" x14ac:dyDescent="0.25">
      <c r="B51" s="8"/>
      <c r="C51" s="4" t="s">
        <v>11</v>
      </c>
      <c r="D51" s="4" t="s">
        <v>12</v>
      </c>
      <c r="E51" s="4" t="s">
        <v>13</v>
      </c>
      <c r="F51" s="4" t="s">
        <v>14</v>
      </c>
      <c r="G51" s="4" t="s">
        <v>15</v>
      </c>
      <c r="H51" s="6"/>
      <c r="I51" s="6"/>
      <c r="L51" s="10"/>
      <c r="M51" s="10"/>
      <c r="N51" s="10"/>
      <c r="O51" s="10"/>
    </row>
    <row r="52" spans="1:15" ht="15.75" thickBot="1" x14ac:dyDescent="0.3">
      <c r="A52" s="1" t="s">
        <v>86</v>
      </c>
      <c r="B52" s="80"/>
      <c r="C52" s="5" t="s">
        <v>63</v>
      </c>
      <c r="D52" s="5" t="s">
        <v>63</v>
      </c>
      <c r="E52" s="5" t="s">
        <v>63</v>
      </c>
      <c r="F52" s="5" t="s">
        <v>63</v>
      </c>
      <c r="G52" s="5" t="s">
        <v>63</v>
      </c>
      <c r="H52" s="6"/>
      <c r="I52" s="6"/>
      <c r="L52" s="10"/>
      <c r="M52" s="10"/>
      <c r="N52" s="10"/>
      <c r="O52" s="10"/>
    </row>
    <row r="53" spans="1:15" x14ac:dyDescent="0.25">
      <c r="B53" t="s">
        <v>77</v>
      </c>
      <c r="C53">
        <f>' Enrollment and T&amp;F Revenue'!$B$52*' Enrollment and T&amp;F Revenue'!C53</f>
        <v>0</v>
      </c>
      <c r="D53">
        <f>' Enrollment and T&amp;F Revenue'!$B$52*' Enrollment and T&amp;F Revenue'!D53</f>
        <v>0</v>
      </c>
      <c r="E53">
        <f>' Enrollment and T&amp;F Revenue'!$B$52*' Enrollment and T&amp;F Revenue'!E53</f>
        <v>0</v>
      </c>
      <c r="F53">
        <f>' Enrollment and T&amp;F Revenue'!$B$52*' Enrollment and T&amp;F Revenue'!F53</f>
        <v>0</v>
      </c>
      <c r="G53">
        <f>' Enrollment and T&amp;F Revenue'!$B$52*' Enrollment and T&amp;F Revenue'!G53</f>
        <v>0</v>
      </c>
      <c r="H53" s="6"/>
      <c r="I53" s="6"/>
      <c r="L53" s="10"/>
      <c r="M53" s="10"/>
      <c r="N53" s="10"/>
      <c r="O53" s="10"/>
    </row>
    <row r="54" spans="1:15" x14ac:dyDescent="0.25">
      <c r="B54" t="s">
        <v>78</v>
      </c>
      <c r="C54">
        <f>' Enrollment and T&amp;F Revenue'!$B$52*' Enrollment and T&amp;F Revenue'!C54</f>
        <v>0</v>
      </c>
      <c r="D54">
        <f>' Enrollment and T&amp;F Revenue'!$B$52*' Enrollment and T&amp;F Revenue'!D54</f>
        <v>0</v>
      </c>
      <c r="E54">
        <f>' Enrollment and T&amp;F Revenue'!$B$52*' Enrollment and T&amp;F Revenue'!E54</f>
        <v>0</v>
      </c>
      <c r="F54">
        <f>' Enrollment and T&amp;F Revenue'!$B$52*' Enrollment and T&amp;F Revenue'!F54</f>
        <v>0</v>
      </c>
      <c r="G54">
        <f>' Enrollment and T&amp;F Revenue'!$B$52*' Enrollment and T&amp;F Revenue'!G54</f>
        <v>0</v>
      </c>
      <c r="H54" s="6"/>
      <c r="I54" s="6"/>
      <c r="L54" s="10"/>
      <c r="M54" s="10"/>
      <c r="N54" s="10"/>
      <c r="O54" s="10"/>
    </row>
    <row r="55" spans="1:15" x14ac:dyDescent="0.25">
      <c r="B55" t="s">
        <v>79</v>
      </c>
      <c r="C55">
        <f>' Enrollment and T&amp;F Revenue'!$B$52*' Enrollment and T&amp;F Revenue'!C55</f>
        <v>0</v>
      </c>
      <c r="D55">
        <f>' Enrollment and T&amp;F Revenue'!$B$52*' Enrollment and T&amp;F Revenue'!D55</f>
        <v>0</v>
      </c>
      <c r="E55">
        <f>' Enrollment and T&amp;F Revenue'!$B$52*' Enrollment and T&amp;F Revenue'!E55</f>
        <v>0</v>
      </c>
      <c r="F55">
        <f>' Enrollment and T&amp;F Revenue'!$B$52*' Enrollment and T&amp;F Revenue'!F55</f>
        <v>0</v>
      </c>
      <c r="G55">
        <f>' Enrollment and T&amp;F Revenue'!$B$52*' Enrollment and T&amp;F Revenue'!G55</f>
        <v>0</v>
      </c>
      <c r="H55" s="6"/>
      <c r="I55" s="6"/>
      <c r="L55" s="10"/>
      <c r="M55" s="10"/>
      <c r="N55" s="10"/>
      <c r="O55" s="10"/>
    </row>
    <row r="56" spans="1:15" x14ac:dyDescent="0.25">
      <c r="B56" t="s">
        <v>80</v>
      </c>
      <c r="C56">
        <f>' Enrollment and T&amp;F Revenue'!$B$52*' Enrollment and T&amp;F Revenue'!C56</f>
        <v>0</v>
      </c>
      <c r="D56">
        <f>' Enrollment and T&amp;F Revenue'!$B$52*' Enrollment and T&amp;F Revenue'!D56</f>
        <v>0</v>
      </c>
      <c r="E56">
        <f>' Enrollment and T&amp;F Revenue'!$B$52*' Enrollment and T&amp;F Revenue'!E56</f>
        <v>0</v>
      </c>
      <c r="F56">
        <f>' Enrollment and T&amp;F Revenue'!$B$52*' Enrollment and T&amp;F Revenue'!F56</f>
        <v>0</v>
      </c>
      <c r="G56">
        <f>' Enrollment and T&amp;F Revenue'!$B$52*' Enrollment and T&amp;F Revenue'!G56</f>
        <v>0</v>
      </c>
      <c r="H56" s="6"/>
      <c r="I56" s="6"/>
      <c r="L56" s="10"/>
      <c r="M56" s="10"/>
      <c r="N56" s="10"/>
      <c r="O56" s="10"/>
    </row>
    <row r="57" spans="1:15" x14ac:dyDescent="0.25">
      <c r="B57" t="s">
        <v>81</v>
      </c>
      <c r="C57">
        <f>' Enrollment and T&amp;F Revenue'!$B$52*' Enrollment and T&amp;F Revenue'!C57</f>
        <v>0</v>
      </c>
      <c r="D57">
        <f>' Enrollment and T&amp;F Revenue'!$B$52*' Enrollment and T&amp;F Revenue'!D57</f>
        <v>0</v>
      </c>
      <c r="E57">
        <f>' Enrollment and T&amp;F Revenue'!$B$52*' Enrollment and T&amp;F Revenue'!E57</f>
        <v>0</v>
      </c>
      <c r="F57">
        <f>' Enrollment and T&amp;F Revenue'!$B$52*' Enrollment and T&amp;F Revenue'!F57</f>
        <v>0</v>
      </c>
      <c r="G57">
        <f>' Enrollment and T&amp;F Revenue'!$B$52*' Enrollment and T&amp;F Revenue'!G57</f>
        <v>0</v>
      </c>
      <c r="H57" s="6"/>
      <c r="I57" s="6"/>
      <c r="L57" s="10"/>
      <c r="M57" s="10"/>
      <c r="N57" s="10"/>
      <c r="O57" s="10"/>
    </row>
    <row r="58" spans="1:15" x14ac:dyDescent="0.25">
      <c r="B58" t="s">
        <v>82</v>
      </c>
      <c r="C58">
        <f>' Enrollment and T&amp;F Revenue'!$B$52*' Enrollment and T&amp;F Revenue'!C58</f>
        <v>0</v>
      </c>
      <c r="D58">
        <f>' Enrollment and T&amp;F Revenue'!$B$52*' Enrollment and T&amp;F Revenue'!D58</f>
        <v>0</v>
      </c>
      <c r="E58">
        <f>' Enrollment and T&amp;F Revenue'!$B$52*' Enrollment and T&amp;F Revenue'!E58</f>
        <v>0</v>
      </c>
      <c r="F58">
        <f>' Enrollment and T&amp;F Revenue'!$B$52*' Enrollment and T&amp;F Revenue'!F58</f>
        <v>0</v>
      </c>
      <c r="G58">
        <f>' Enrollment and T&amp;F Revenue'!$B$52*' Enrollment and T&amp;F Revenue'!G58</f>
        <v>0</v>
      </c>
      <c r="H58" s="6"/>
      <c r="I58" s="6"/>
      <c r="L58" s="10"/>
      <c r="M58" s="10"/>
      <c r="N58" s="10"/>
      <c r="O58" s="10"/>
    </row>
    <row r="59" spans="1:15" x14ac:dyDescent="0.25">
      <c r="C59">
        <f>' Enrollment and T&amp;F Revenue'!$B$52*' Enrollment and T&amp;F Revenue'!C59</f>
        <v>0</v>
      </c>
      <c r="D59">
        <f>' Enrollment and T&amp;F Revenue'!$B$52*' Enrollment and T&amp;F Revenue'!D59</f>
        <v>0</v>
      </c>
      <c r="E59">
        <f>' Enrollment and T&amp;F Revenue'!$B$52*' Enrollment and T&amp;F Revenue'!E59</f>
        <v>0</v>
      </c>
      <c r="F59">
        <f>' Enrollment and T&amp;F Revenue'!$B$52*' Enrollment and T&amp;F Revenue'!F59</f>
        <v>0</v>
      </c>
      <c r="G59">
        <f>' Enrollment and T&amp;F Revenue'!$B$52*' Enrollment and T&amp;F Revenue'!G59</f>
        <v>0</v>
      </c>
      <c r="H59" s="6"/>
      <c r="I59" s="6"/>
      <c r="L59" s="10"/>
      <c r="M59" s="10"/>
      <c r="N59" s="10"/>
      <c r="O59" s="10"/>
    </row>
    <row r="60" spans="1:15" ht="15.75" thickBot="1" x14ac:dyDescent="0.3">
      <c r="B60" s="8" t="s">
        <v>70</v>
      </c>
      <c r="C60" s="54">
        <f t="shared" ref="C60:G60" si="3">SUM(C53:C58)</f>
        <v>0</v>
      </c>
      <c r="D60" s="54">
        <f t="shared" si="3"/>
        <v>0</v>
      </c>
      <c r="E60" s="54">
        <f t="shared" si="3"/>
        <v>0</v>
      </c>
      <c r="F60" s="54">
        <f t="shared" si="3"/>
        <v>0</v>
      </c>
      <c r="G60" s="54">
        <f t="shared" si="3"/>
        <v>0</v>
      </c>
      <c r="H60" s="6"/>
      <c r="I60" s="6"/>
      <c r="L60" s="10"/>
      <c r="M60" s="10"/>
      <c r="N60" s="10"/>
      <c r="O60" s="10"/>
    </row>
    <row r="61" spans="1:15" ht="15.75" thickTop="1" x14ac:dyDescent="0.25">
      <c r="H61" s="6"/>
      <c r="I61" s="6"/>
      <c r="L61" s="10"/>
      <c r="M61" s="10"/>
      <c r="N61" s="10"/>
      <c r="O61" s="10"/>
    </row>
    <row r="62" spans="1:15" x14ac:dyDescent="0.25">
      <c r="A62" s="6" t="s">
        <v>71</v>
      </c>
      <c r="B62" s="6" t="s">
        <v>83</v>
      </c>
      <c r="D62" s="73">
        <f>' Enrollment and T&amp;F Revenue'!D62</f>
        <v>0</v>
      </c>
      <c r="E62" s="73">
        <f>' Enrollment and T&amp;F Revenue'!E62</f>
        <v>0</v>
      </c>
      <c r="F62" s="73">
        <f>' Enrollment and T&amp;F Revenue'!F62</f>
        <v>0</v>
      </c>
      <c r="G62" s="73">
        <f>' Enrollment and T&amp;F Revenue'!G62</f>
        <v>0</v>
      </c>
      <c r="H62" s="6"/>
      <c r="I62" s="6"/>
      <c r="L62" s="10"/>
      <c r="M62" s="10"/>
      <c r="N62" s="10"/>
      <c r="O62" s="10"/>
    </row>
    <row r="63" spans="1:15" x14ac:dyDescent="0.25">
      <c r="A63" s="6"/>
      <c r="B63" s="6" t="s">
        <v>84</v>
      </c>
      <c r="D63" s="73">
        <f>' Enrollment and T&amp;F Revenue'!D63</f>
        <v>0</v>
      </c>
      <c r="E63" s="73">
        <f>' Enrollment and T&amp;F Revenue'!E63</f>
        <v>0</v>
      </c>
      <c r="F63" s="73">
        <f>' Enrollment and T&amp;F Revenue'!F63</f>
        <v>0</v>
      </c>
      <c r="G63" s="73">
        <f>' Enrollment and T&amp;F Revenue'!G63</f>
        <v>0</v>
      </c>
      <c r="I63" s="6"/>
      <c r="L63" s="10"/>
      <c r="M63" s="10"/>
      <c r="N63" s="10"/>
      <c r="O63" s="10"/>
    </row>
    <row r="64" spans="1:15" x14ac:dyDescent="0.25">
      <c r="A64" s="6"/>
      <c r="B64" s="6" t="s">
        <v>85</v>
      </c>
      <c r="D64" s="73">
        <f>' Enrollment and T&amp;F Revenue'!D64</f>
        <v>0</v>
      </c>
      <c r="E64" s="73">
        <f>' Enrollment and T&amp;F Revenue'!E64</f>
        <v>0</v>
      </c>
      <c r="F64" s="73">
        <f>' Enrollment and T&amp;F Revenue'!F64</f>
        <v>0</v>
      </c>
      <c r="G64" s="73">
        <f>' Enrollment and T&amp;F Revenue'!G64</f>
        <v>0</v>
      </c>
      <c r="I64" s="6"/>
      <c r="L64" s="10"/>
      <c r="M64" s="10"/>
      <c r="N64" s="10"/>
      <c r="O64" s="10"/>
    </row>
    <row r="65" spans="1:15" x14ac:dyDescent="0.25">
      <c r="A65" s="6"/>
      <c r="B65" s="6"/>
      <c r="D65" s="10"/>
      <c r="E65" s="10"/>
      <c r="F65" s="10"/>
      <c r="G65" s="10"/>
      <c r="I65" s="6"/>
      <c r="L65" s="10"/>
      <c r="M65" s="10"/>
      <c r="N65" s="10"/>
      <c r="O65" s="10"/>
    </row>
    <row r="66" spans="1:15" x14ac:dyDescent="0.25">
      <c r="A66" s="6"/>
      <c r="B66" s="6"/>
      <c r="D66" s="10"/>
      <c r="E66" s="10"/>
      <c r="F66" s="10"/>
      <c r="G66" s="10"/>
      <c r="H66" s="6"/>
      <c r="I66" s="6"/>
      <c r="L66" s="10"/>
      <c r="M66" s="10"/>
      <c r="N66" s="10"/>
      <c r="O66" s="10"/>
    </row>
    <row r="67" spans="1:15" x14ac:dyDescent="0.25">
      <c r="C67" s="4" t="s">
        <v>11</v>
      </c>
      <c r="D67" s="4" t="s">
        <v>12</v>
      </c>
      <c r="E67" s="4" t="s">
        <v>13</v>
      </c>
      <c r="F67" s="4" t="s">
        <v>14</v>
      </c>
      <c r="G67" s="4" t="s">
        <v>15</v>
      </c>
      <c r="H67" s="6"/>
    </row>
    <row r="68" spans="1:15" ht="15.75" thickBot="1" x14ac:dyDescent="0.3">
      <c r="A68" s="1" t="s">
        <v>20</v>
      </c>
      <c r="C68" s="5" t="s">
        <v>63</v>
      </c>
      <c r="D68" s="5" t="s">
        <v>63</v>
      </c>
      <c r="E68" s="5" t="s">
        <v>63</v>
      </c>
      <c r="F68" s="5" t="s">
        <v>63</v>
      </c>
      <c r="G68" s="5" t="s">
        <v>63</v>
      </c>
    </row>
    <row r="69" spans="1:15" x14ac:dyDescent="0.25">
      <c r="B69" t="s">
        <v>87</v>
      </c>
      <c r="C69" s="7">
        <f t="shared" ref="C69:G69" si="4">C12</f>
        <v>0</v>
      </c>
      <c r="D69" s="7">
        <f t="shared" si="4"/>
        <v>0</v>
      </c>
      <c r="E69" s="7">
        <f t="shared" si="4"/>
        <v>0</v>
      </c>
      <c r="F69" s="7">
        <f t="shared" si="4"/>
        <v>0</v>
      </c>
      <c r="G69" s="7">
        <f t="shared" si="4"/>
        <v>0</v>
      </c>
    </row>
    <row r="70" spans="1:15" x14ac:dyDescent="0.25">
      <c r="B70" t="s">
        <v>88</v>
      </c>
      <c r="C70" s="7">
        <f t="shared" ref="C70:G70" si="5">C28</f>
        <v>0</v>
      </c>
      <c r="D70" s="7">
        <f t="shared" si="5"/>
        <v>0</v>
      </c>
      <c r="E70" s="7">
        <f t="shared" si="5"/>
        <v>0</v>
      </c>
      <c r="F70" s="7">
        <f t="shared" si="5"/>
        <v>0</v>
      </c>
      <c r="G70" s="7">
        <f t="shared" si="5"/>
        <v>0</v>
      </c>
    </row>
    <row r="71" spans="1:15" x14ac:dyDescent="0.25">
      <c r="B71" t="s">
        <v>89</v>
      </c>
      <c r="C71" s="7">
        <f t="shared" ref="C71:G71" si="6">C44</f>
        <v>0</v>
      </c>
      <c r="D71" s="7">
        <f t="shared" si="6"/>
        <v>0</v>
      </c>
      <c r="E71" s="7">
        <f t="shared" si="6"/>
        <v>0</v>
      </c>
      <c r="F71" s="7">
        <f t="shared" si="6"/>
        <v>0</v>
      </c>
      <c r="G71" s="7">
        <f t="shared" si="6"/>
        <v>0</v>
      </c>
    </row>
    <row r="72" spans="1:15" x14ac:dyDescent="0.25">
      <c r="B72" t="s">
        <v>90</v>
      </c>
      <c r="C72" s="7">
        <f t="shared" ref="C72:G72" si="7">C60</f>
        <v>0</v>
      </c>
      <c r="D72" s="7">
        <f t="shared" si="7"/>
        <v>0</v>
      </c>
      <c r="E72" s="7">
        <f t="shared" si="7"/>
        <v>0</v>
      </c>
      <c r="F72" s="7">
        <f t="shared" si="7"/>
        <v>0</v>
      </c>
      <c r="G72" s="7">
        <f t="shared" si="7"/>
        <v>0</v>
      </c>
    </row>
    <row r="73" spans="1:15" x14ac:dyDescent="0.25">
      <c r="C73" s="7"/>
      <c r="D73" s="7"/>
      <c r="E73" s="7"/>
      <c r="F73" s="7"/>
      <c r="G73" s="7"/>
    </row>
    <row r="74" spans="1:15" ht="15.75" thickBot="1" x14ac:dyDescent="0.3">
      <c r="B74" s="8" t="s">
        <v>91</v>
      </c>
      <c r="C74" s="9">
        <f t="shared" ref="C74:G74" si="8">SUM(C69:C73)</f>
        <v>0</v>
      </c>
      <c r="D74" s="9">
        <f t="shared" si="8"/>
        <v>0</v>
      </c>
      <c r="E74" s="9">
        <f t="shared" si="8"/>
        <v>0</v>
      </c>
      <c r="F74" s="9">
        <f t="shared" si="8"/>
        <v>0</v>
      </c>
      <c r="G74" s="9">
        <f t="shared" si="8"/>
        <v>0</v>
      </c>
      <c r="H74" s="11"/>
    </row>
    <row r="75" spans="1:15" ht="15.75" thickTop="1" x14ac:dyDescent="0.25"/>
    <row r="76" spans="1:15" x14ac:dyDescent="0.25">
      <c r="C76" s="4"/>
      <c r="D76" s="4"/>
      <c r="E76" s="4"/>
      <c r="F76" s="4"/>
      <c r="G76" s="4"/>
    </row>
    <row r="77" spans="1:15" ht="15.75" thickBot="1" x14ac:dyDescent="0.3">
      <c r="A77" s="8" t="s">
        <v>92</v>
      </c>
      <c r="C77" s="5" t="s">
        <v>11</v>
      </c>
      <c r="D77" s="5" t="s">
        <v>12</v>
      </c>
      <c r="E77" s="5" t="s">
        <v>13</v>
      </c>
      <c r="F77" s="5" t="s">
        <v>14</v>
      </c>
      <c r="G77" s="5" t="s">
        <v>15</v>
      </c>
    </row>
    <row r="78" spans="1:15" x14ac:dyDescent="0.25">
      <c r="B78" t="s">
        <v>87</v>
      </c>
      <c r="C78" s="7">
        <f>' Enrollment and T&amp;F Revenue'!C78</f>
        <v>13674</v>
      </c>
      <c r="D78" s="7">
        <f>' Enrollment and T&amp;F Revenue'!D78</f>
        <v>14084.220000000001</v>
      </c>
      <c r="E78" s="7">
        <f>' Enrollment and T&amp;F Revenue'!E78</f>
        <v>14506.746600000002</v>
      </c>
      <c r="F78" s="7">
        <f>' Enrollment and T&amp;F Revenue'!F78</f>
        <v>14941.948998000003</v>
      </c>
      <c r="G78" s="7">
        <f>' Enrollment and T&amp;F Revenue'!G78</f>
        <v>15390.207467940005</v>
      </c>
      <c r="J78" s="11"/>
      <c r="K78" s="11"/>
      <c r="L78" s="11"/>
      <c r="M78" s="11"/>
    </row>
    <row r="79" spans="1:15" x14ac:dyDescent="0.25">
      <c r="B79" t="s">
        <v>88</v>
      </c>
      <c r="C79" s="7">
        <f>' Enrollment and T&amp;F Revenue'!C79</f>
        <v>32436</v>
      </c>
      <c r="D79" s="7">
        <f>' Enrollment and T&amp;F Revenue'!D79</f>
        <v>33409.08</v>
      </c>
      <c r="E79" s="7">
        <f>' Enrollment and T&amp;F Revenue'!E79</f>
        <v>34411.352400000003</v>
      </c>
      <c r="F79" s="7">
        <f>' Enrollment and T&amp;F Revenue'!F79</f>
        <v>35443.692972000004</v>
      </c>
      <c r="G79" s="7">
        <f>' Enrollment and T&amp;F Revenue'!G79</f>
        <v>36507.003761160006</v>
      </c>
      <c r="J79" s="11"/>
      <c r="K79" s="11"/>
      <c r="L79" s="11"/>
      <c r="M79" s="11"/>
    </row>
    <row r="80" spans="1:15" x14ac:dyDescent="0.25">
      <c r="B80" t="s">
        <v>89</v>
      </c>
      <c r="C80" s="7">
        <f>' Enrollment and T&amp;F Revenue'!C80</f>
        <v>19824</v>
      </c>
      <c r="D80" s="7">
        <f>' Enrollment and T&amp;F Revenue'!D80</f>
        <v>20418.72</v>
      </c>
      <c r="E80" s="7">
        <f>' Enrollment and T&amp;F Revenue'!E80</f>
        <v>21031.281600000002</v>
      </c>
      <c r="F80" s="7">
        <f>' Enrollment and T&amp;F Revenue'!F80</f>
        <v>21662.220048000003</v>
      </c>
      <c r="G80" s="7">
        <f>' Enrollment and T&amp;F Revenue'!G80</f>
        <v>22312.086649440003</v>
      </c>
      <c r="I80" s="11"/>
      <c r="J80" s="11"/>
      <c r="K80" s="11"/>
      <c r="L80" s="11"/>
      <c r="M80" s="11"/>
    </row>
    <row r="81" spans="1:13" x14ac:dyDescent="0.25">
      <c r="B81" t="s">
        <v>90</v>
      </c>
      <c r="C81" s="7">
        <f>' Enrollment and T&amp;F Revenue'!C81</f>
        <v>33720</v>
      </c>
      <c r="D81" s="7">
        <f>' Enrollment and T&amp;F Revenue'!D81</f>
        <v>34731.599999999999</v>
      </c>
      <c r="E81" s="7">
        <f>' Enrollment and T&amp;F Revenue'!E81</f>
        <v>35773.548000000003</v>
      </c>
      <c r="F81" s="7">
        <f>' Enrollment and T&amp;F Revenue'!F81</f>
        <v>36846.754440000004</v>
      </c>
      <c r="G81" s="7">
        <f>' Enrollment and T&amp;F Revenue'!G81</f>
        <v>37952.157073200004</v>
      </c>
      <c r="H81" s="7"/>
      <c r="I81" s="11"/>
      <c r="J81" s="11"/>
      <c r="K81" s="11"/>
      <c r="L81" s="11"/>
      <c r="M81" s="11"/>
    </row>
    <row r="82" spans="1:13" x14ac:dyDescent="0.25">
      <c r="H82" s="7"/>
    </row>
    <row r="83" spans="1:13" x14ac:dyDescent="0.25">
      <c r="A83" s="6" t="s">
        <v>93</v>
      </c>
      <c r="B83" s="6" t="s">
        <v>87</v>
      </c>
      <c r="C83" s="6"/>
      <c r="D83" s="56">
        <f>' Enrollment and T&amp;F Revenue'!D83</f>
        <v>0.03</v>
      </c>
      <c r="E83" s="56">
        <f>' Enrollment and T&amp;F Revenue'!E83</f>
        <v>0.03</v>
      </c>
      <c r="F83" s="56">
        <f>' Enrollment and T&amp;F Revenue'!F83</f>
        <v>0.03</v>
      </c>
      <c r="G83" s="56">
        <f>' Enrollment and T&amp;F Revenue'!G83</f>
        <v>0.03</v>
      </c>
    </row>
    <row r="84" spans="1:13" x14ac:dyDescent="0.25">
      <c r="A84" s="6"/>
      <c r="B84" s="6" t="s">
        <v>88</v>
      </c>
      <c r="C84" s="6"/>
      <c r="D84" s="56">
        <f>' Enrollment and T&amp;F Revenue'!D84</f>
        <v>0.03</v>
      </c>
      <c r="E84" s="56">
        <f>' Enrollment and T&amp;F Revenue'!E84</f>
        <v>0.03</v>
      </c>
      <c r="F84" s="56">
        <f>' Enrollment and T&amp;F Revenue'!F84</f>
        <v>0.03</v>
      </c>
      <c r="G84" s="56">
        <f>' Enrollment and T&amp;F Revenue'!G84</f>
        <v>0.03</v>
      </c>
    </row>
    <row r="85" spans="1:13" x14ac:dyDescent="0.25">
      <c r="A85" s="6"/>
      <c r="B85" s="6" t="s">
        <v>89</v>
      </c>
      <c r="C85" s="6"/>
      <c r="D85" s="56">
        <f>' Enrollment and T&amp;F Revenue'!D85</f>
        <v>0.03</v>
      </c>
      <c r="E85" s="56">
        <f>' Enrollment and T&amp;F Revenue'!E85</f>
        <v>0.03</v>
      </c>
      <c r="F85" s="56">
        <f>' Enrollment and T&amp;F Revenue'!F85</f>
        <v>0.03</v>
      </c>
      <c r="G85" s="56">
        <f>' Enrollment and T&amp;F Revenue'!G85</f>
        <v>0.03</v>
      </c>
    </row>
    <row r="86" spans="1:13" x14ac:dyDescent="0.25">
      <c r="A86" s="6"/>
      <c r="B86" s="6" t="s">
        <v>90</v>
      </c>
      <c r="C86" s="6"/>
      <c r="D86" s="56">
        <f>' Enrollment and T&amp;F Revenue'!D86</f>
        <v>0.03</v>
      </c>
      <c r="E86" s="56">
        <f>' Enrollment and T&amp;F Revenue'!E86</f>
        <v>0.03</v>
      </c>
      <c r="F86" s="56">
        <f>' Enrollment and T&amp;F Revenue'!F86</f>
        <v>0.03</v>
      </c>
      <c r="G86" s="56">
        <f>' Enrollment and T&amp;F Revenue'!G86</f>
        <v>0.03</v>
      </c>
    </row>
    <row r="88" spans="1:13" x14ac:dyDescent="0.25">
      <c r="B88" s="212" t="str">
        <f>' Enrollment and T&amp;F Revenue'!B88:G88</f>
        <v>*Arts and Science Undergraduate Rate at RU-NB and Graduate School Rate at RU-NB</v>
      </c>
      <c r="C88" s="212"/>
      <c r="D88" s="212"/>
      <c r="E88" s="212"/>
      <c r="F88" s="212"/>
      <c r="G88" s="212"/>
    </row>
    <row r="90" spans="1:13" ht="15.75" thickBot="1" x14ac:dyDescent="0.3">
      <c r="A90" s="8" t="s">
        <v>95</v>
      </c>
      <c r="C90" s="5" t="s">
        <v>11</v>
      </c>
      <c r="D90" s="5" t="s">
        <v>12</v>
      </c>
      <c r="E90" s="5" t="s">
        <v>13</v>
      </c>
      <c r="F90" s="5" t="s">
        <v>14</v>
      </c>
      <c r="G90" s="5" t="s">
        <v>15</v>
      </c>
    </row>
    <row r="91" spans="1:13" x14ac:dyDescent="0.25">
      <c r="B91" t="s">
        <v>87</v>
      </c>
      <c r="C91" s="7">
        <f t="shared" ref="C91:G91" si="9">C78*C69</f>
        <v>0</v>
      </c>
      <c r="D91" s="7">
        <f t="shared" si="9"/>
        <v>0</v>
      </c>
      <c r="E91" s="7">
        <f t="shared" si="9"/>
        <v>0</v>
      </c>
      <c r="F91" s="7">
        <f t="shared" si="9"/>
        <v>0</v>
      </c>
      <c r="G91" s="7">
        <f t="shared" si="9"/>
        <v>0</v>
      </c>
    </row>
    <row r="92" spans="1:13" x14ac:dyDescent="0.25">
      <c r="B92" t="s">
        <v>88</v>
      </c>
      <c r="C92" s="7">
        <f t="shared" ref="C92:G94" si="10">C79*C70</f>
        <v>0</v>
      </c>
      <c r="D92" s="7">
        <f t="shared" si="10"/>
        <v>0</v>
      </c>
      <c r="E92" s="7">
        <f t="shared" si="10"/>
        <v>0</v>
      </c>
      <c r="F92" s="7">
        <f t="shared" si="10"/>
        <v>0</v>
      </c>
      <c r="G92" s="7">
        <f t="shared" si="10"/>
        <v>0</v>
      </c>
    </row>
    <row r="93" spans="1:13" x14ac:dyDescent="0.25">
      <c r="B93" t="s">
        <v>89</v>
      </c>
      <c r="C93" s="7">
        <f t="shared" si="10"/>
        <v>0</v>
      </c>
      <c r="D93" s="7">
        <f t="shared" si="10"/>
        <v>0</v>
      </c>
      <c r="E93" s="7">
        <f t="shared" si="10"/>
        <v>0</v>
      </c>
      <c r="F93" s="7">
        <f t="shared" si="10"/>
        <v>0</v>
      </c>
      <c r="G93" s="7">
        <f t="shared" si="10"/>
        <v>0</v>
      </c>
    </row>
    <row r="94" spans="1:13" x14ac:dyDescent="0.25">
      <c r="B94" t="s">
        <v>90</v>
      </c>
      <c r="C94" s="7">
        <f t="shared" si="10"/>
        <v>0</v>
      </c>
      <c r="D94" s="7">
        <f t="shared" si="10"/>
        <v>0</v>
      </c>
      <c r="E94" s="7">
        <f t="shared" si="10"/>
        <v>0</v>
      </c>
      <c r="F94" s="7">
        <f t="shared" si="10"/>
        <v>0</v>
      </c>
      <c r="G94" s="7">
        <f t="shared" si="10"/>
        <v>0</v>
      </c>
    </row>
    <row r="96" spans="1:13" ht="15.75" thickBot="1" x14ac:dyDescent="0.3">
      <c r="B96" s="8" t="s">
        <v>96</v>
      </c>
      <c r="C96" s="55">
        <f>SUM(C91:C94)</f>
        <v>0</v>
      </c>
      <c r="D96" s="55">
        <f>SUM(D91:D94)</f>
        <v>0</v>
      </c>
      <c r="E96" s="55">
        <f t="shared" ref="E96:F96" si="11">SUM(E91:E94)</f>
        <v>0</v>
      </c>
      <c r="F96" s="55">
        <f t="shared" si="11"/>
        <v>0</v>
      </c>
      <c r="G96" s="55">
        <f>SUM(G91:G94)</f>
        <v>0</v>
      </c>
    </row>
    <row r="97" spans="1:7" ht="15.75" thickTop="1" x14ac:dyDescent="0.25"/>
    <row r="100" spans="1:7" ht="15.75" thickBot="1" x14ac:dyDescent="0.3">
      <c r="A100" s="8" t="s">
        <v>97</v>
      </c>
      <c r="C100" s="5" t="s">
        <v>11</v>
      </c>
      <c r="D100" s="5" t="s">
        <v>12</v>
      </c>
      <c r="E100" s="5" t="s">
        <v>13</v>
      </c>
      <c r="F100" s="5" t="s">
        <v>14</v>
      </c>
      <c r="G100" s="5" t="s">
        <v>15</v>
      </c>
    </row>
    <row r="101" spans="1:7" x14ac:dyDescent="0.25">
      <c r="B101" t="s">
        <v>87</v>
      </c>
      <c r="C101" s="7">
        <f>' Enrollment and T&amp;F Revenue'!C101</f>
        <v>3565</v>
      </c>
      <c r="D101" s="7">
        <f>' Enrollment and T&amp;F Revenue'!D101</f>
        <v>3671.9500000000003</v>
      </c>
      <c r="E101" s="7">
        <f>' Enrollment and T&amp;F Revenue'!E101</f>
        <v>3782.1085000000003</v>
      </c>
      <c r="F101" s="7">
        <f>' Enrollment and T&amp;F Revenue'!F101</f>
        <v>3895.5717550000004</v>
      </c>
      <c r="G101" s="7">
        <f>' Enrollment and T&amp;F Revenue'!G101</f>
        <v>4012.4389076500006</v>
      </c>
    </row>
    <row r="102" spans="1:7" x14ac:dyDescent="0.25">
      <c r="B102" t="s">
        <v>88</v>
      </c>
      <c r="C102" s="7">
        <f>' Enrollment and T&amp;F Revenue'!C102</f>
        <v>3565</v>
      </c>
      <c r="D102" s="7">
        <f>' Enrollment and T&amp;F Revenue'!D102</f>
        <v>3671.9500000000003</v>
      </c>
      <c r="E102" s="7">
        <f>' Enrollment and T&amp;F Revenue'!E102</f>
        <v>3782.1085000000003</v>
      </c>
      <c r="F102" s="7">
        <f>' Enrollment and T&amp;F Revenue'!F102</f>
        <v>3895.5717550000004</v>
      </c>
      <c r="G102" s="7">
        <f>' Enrollment and T&amp;F Revenue'!G102</f>
        <v>4012.4389076500006</v>
      </c>
    </row>
    <row r="103" spans="1:7" x14ac:dyDescent="0.25">
      <c r="B103" t="s">
        <v>89</v>
      </c>
      <c r="C103" s="7">
        <f>' Enrollment and T&amp;F Revenue'!C103</f>
        <v>2524</v>
      </c>
      <c r="D103" s="7">
        <f>' Enrollment and T&amp;F Revenue'!D103</f>
        <v>2599.7200000000003</v>
      </c>
      <c r="E103" s="7">
        <f>' Enrollment and T&amp;F Revenue'!E103</f>
        <v>2677.7116000000005</v>
      </c>
      <c r="F103" s="7">
        <f>' Enrollment and T&amp;F Revenue'!F103</f>
        <v>2758.0429480000007</v>
      </c>
      <c r="G103" s="7">
        <f>' Enrollment and T&amp;F Revenue'!G103</f>
        <v>2840.7842364400008</v>
      </c>
    </row>
    <row r="104" spans="1:7" x14ac:dyDescent="0.25">
      <c r="B104" t="s">
        <v>90</v>
      </c>
      <c r="C104" s="7">
        <f>' Enrollment and T&amp;F Revenue'!C104</f>
        <v>2524</v>
      </c>
      <c r="D104" s="7">
        <f>' Enrollment and T&amp;F Revenue'!D104</f>
        <v>2599.7200000000003</v>
      </c>
      <c r="E104" s="7">
        <f>' Enrollment and T&amp;F Revenue'!E104</f>
        <v>2677.7116000000005</v>
      </c>
      <c r="F104" s="7">
        <f>' Enrollment and T&amp;F Revenue'!F104</f>
        <v>2758.0429480000007</v>
      </c>
      <c r="G104" s="7">
        <f>' Enrollment and T&amp;F Revenue'!G104</f>
        <v>2840.7842364400008</v>
      </c>
    </row>
    <row r="106" spans="1:7" x14ac:dyDescent="0.25">
      <c r="A106" s="6" t="s">
        <v>93</v>
      </c>
      <c r="B106" s="6" t="s">
        <v>87</v>
      </c>
      <c r="C106" s="6"/>
      <c r="D106" s="56">
        <f>' Enrollment and T&amp;F Revenue'!D106</f>
        <v>0.03</v>
      </c>
      <c r="E106" s="56">
        <f>' Enrollment and T&amp;F Revenue'!E106</f>
        <v>0.03</v>
      </c>
      <c r="F106" s="56">
        <f>' Enrollment and T&amp;F Revenue'!F106</f>
        <v>0.03</v>
      </c>
      <c r="G106" s="56">
        <f>' Enrollment and T&amp;F Revenue'!G106</f>
        <v>0.03</v>
      </c>
    </row>
    <row r="107" spans="1:7" x14ac:dyDescent="0.25">
      <c r="B107" s="6" t="s">
        <v>88</v>
      </c>
      <c r="C107" s="6"/>
      <c r="D107" s="56">
        <f>' Enrollment and T&amp;F Revenue'!D107</f>
        <v>0.03</v>
      </c>
      <c r="E107" s="56">
        <f>' Enrollment and T&amp;F Revenue'!E107</f>
        <v>0.03</v>
      </c>
      <c r="F107" s="56">
        <f>' Enrollment and T&amp;F Revenue'!F107</f>
        <v>0.03</v>
      </c>
      <c r="G107" s="56">
        <f>' Enrollment and T&amp;F Revenue'!G107</f>
        <v>0.03</v>
      </c>
    </row>
    <row r="108" spans="1:7" x14ac:dyDescent="0.25">
      <c r="B108" s="6" t="s">
        <v>89</v>
      </c>
      <c r="C108" s="6"/>
      <c r="D108" s="56">
        <f>' Enrollment and T&amp;F Revenue'!D108</f>
        <v>0.03</v>
      </c>
      <c r="E108" s="56">
        <f>' Enrollment and T&amp;F Revenue'!E108</f>
        <v>0.03</v>
      </c>
      <c r="F108" s="56">
        <f>' Enrollment and T&amp;F Revenue'!F108</f>
        <v>0.03</v>
      </c>
      <c r="G108" s="56">
        <f>' Enrollment and T&amp;F Revenue'!G108</f>
        <v>0.03</v>
      </c>
    </row>
    <row r="109" spans="1:7" x14ac:dyDescent="0.25">
      <c r="B109" s="6" t="s">
        <v>90</v>
      </c>
      <c r="C109" s="6"/>
      <c r="D109" s="56">
        <f>' Enrollment and T&amp;F Revenue'!D109</f>
        <v>0.03</v>
      </c>
      <c r="E109" s="56">
        <f>' Enrollment and T&amp;F Revenue'!E109</f>
        <v>0.03</v>
      </c>
      <c r="F109" s="56">
        <f>' Enrollment and T&amp;F Revenue'!F109</f>
        <v>0.03</v>
      </c>
      <c r="G109" s="56">
        <f>' Enrollment and T&amp;F Revenue'!G109</f>
        <v>0.03</v>
      </c>
    </row>
    <row r="111" spans="1:7" x14ac:dyDescent="0.25">
      <c r="B111" s="212" t="str">
        <f>' Enrollment and T&amp;F Revenue'!B111:G111</f>
        <v>*Arts and Science Undergraduate Rate at RU-NB and Graduate School Rate at RU-NB</v>
      </c>
      <c r="C111" s="212"/>
      <c r="D111" s="212"/>
      <c r="E111" s="212"/>
      <c r="F111" s="212"/>
      <c r="G111" s="212"/>
    </row>
    <row r="114" spans="1:7" ht="15.75" thickBot="1" x14ac:dyDescent="0.3">
      <c r="A114" s="8" t="s">
        <v>98</v>
      </c>
      <c r="C114" s="5" t="s">
        <v>11</v>
      </c>
      <c r="D114" s="5" t="s">
        <v>12</v>
      </c>
      <c r="E114" s="5" t="s">
        <v>13</v>
      </c>
      <c r="F114" s="5" t="s">
        <v>14</v>
      </c>
      <c r="G114" s="5" t="s">
        <v>15</v>
      </c>
    </row>
    <row r="115" spans="1:7" x14ac:dyDescent="0.25">
      <c r="B115" t="s">
        <v>87</v>
      </c>
      <c r="C115" s="7">
        <f t="shared" ref="C115:G115" si="12">C101*C69</f>
        <v>0</v>
      </c>
      <c r="D115" s="7">
        <f t="shared" si="12"/>
        <v>0</v>
      </c>
      <c r="E115" s="7">
        <f t="shared" si="12"/>
        <v>0</v>
      </c>
      <c r="F115" s="7">
        <f t="shared" si="12"/>
        <v>0</v>
      </c>
      <c r="G115" s="7">
        <f t="shared" si="12"/>
        <v>0</v>
      </c>
    </row>
    <row r="116" spans="1:7" x14ac:dyDescent="0.25">
      <c r="B116" t="s">
        <v>88</v>
      </c>
      <c r="C116" s="7">
        <f t="shared" ref="C116:G118" si="13">C102*C70</f>
        <v>0</v>
      </c>
      <c r="D116" s="7">
        <f t="shared" si="13"/>
        <v>0</v>
      </c>
      <c r="E116" s="7">
        <f t="shared" si="13"/>
        <v>0</v>
      </c>
      <c r="F116" s="7">
        <f t="shared" si="13"/>
        <v>0</v>
      </c>
      <c r="G116" s="7">
        <f t="shared" si="13"/>
        <v>0</v>
      </c>
    </row>
    <row r="117" spans="1:7" x14ac:dyDescent="0.25">
      <c r="B117" t="s">
        <v>89</v>
      </c>
      <c r="C117" s="7">
        <f t="shared" si="13"/>
        <v>0</v>
      </c>
      <c r="D117" s="7">
        <f t="shared" si="13"/>
        <v>0</v>
      </c>
      <c r="E117" s="7">
        <f t="shared" si="13"/>
        <v>0</v>
      </c>
      <c r="F117" s="7">
        <f t="shared" si="13"/>
        <v>0</v>
      </c>
      <c r="G117" s="7">
        <f t="shared" si="13"/>
        <v>0</v>
      </c>
    </row>
    <row r="118" spans="1:7" x14ac:dyDescent="0.25">
      <c r="B118" t="s">
        <v>90</v>
      </c>
      <c r="C118" s="7">
        <f t="shared" si="13"/>
        <v>0</v>
      </c>
      <c r="D118" s="7">
        <f t="shared" si="13"/>
        <v>0</v>
      </c>
      <c r="E118" s="7">
        <f t="shared" si="13"/>
        <v>0</v>
      </c>
      <c r="F118" s="7">
        <f t="shared" si="13"/>
        <v>0</v>
      </c>
      <c r="G118" s="7">
        <f t="shared" si="13"/>
        <v>0</v>
      </c>
    </row>
    <row r="120" spans="1:7" ht="15.75" thickBot="1" x14ac:dyDescent="0.3">
      <c r="B120" s="8" t="s">
        <v>96</v>
      </c>
      <c r="C120" s="55">
        <f>SUM(C115:C118)</f>
        <v>0</v>
      </c>
      <c r="D120" s="55">
        <f>SUM(D115:D118)</f>
        <v>0</v>
      </c>
      <c r="E120" s="55">
        <f t="shared" ref="E120:F120" si="14">SUM(E115:E118)</f>
        <v>0</v>
      </c>
      <c r="F120" s="55">
        <f t="shared" si="14"/>
        <v>0</v>
      </c>
      <c r="G120" s="55">
        <f>SUM(G115:G118)</f>
        <v>0</v>
      </c>
    </row>
    <row r="121" spans="1:7" ht="15.75" thickTop="1" x14ac:dyDescent="0.25"/>
    <row r="122" spans="1:7" x14ac:dyDescent="0.25">
      <c r="C122" s="79">
        <f>+C96+C120</f>
        <v>0</v>
      </c>
      <c r="D122" s="79">
        <f t="shared" ref="D122:G122" si="15">+D96+D120</f>
        <v>0</v>
      </c>
      <c r="E122" s="79">
        <f t="shared" si="15"/>
        <v>0</v>
      </c>
      <c r="F122" s="79">
        <f t="shared" si="15"/>
        <v>0</v>
      </c>
      <c r="G122" s="79">
        <f t="shared" si="15"/>
        <v>0</v>
      </c>
    </row>
    <row r="123" spans="1:7" x14ac:dyDescent="0.25">
      <c r="C123" s="11"/>
      <c r="D123" s="11"/>
      <c r="E123" s="11"/>
      <c r="F123" s="11"/>
      <c r="G123" s="11"/>
    </row>
    <row r="124" spans="1:7" x14ac:dyDescent="0.25">
      <c r="C124" s="11"/>
      <c r="D124" s="11"/>
      <c r="E124" s="11"/>
      <c r="F124" s="11"/>
      <c r="G124" s="11"/>
    </row>
    <row r="125" spans="1:7" x14ac:dyDescent="0.25">
      <c r="C125" s="11"/>
      <c r="D125" s="11"/>
      <c r="E125" s="11"/>
      <c r="F125" s="11"/>
      <c r="G125" s="11"/>
    </row>
    <row r="126" spans="1:7" x14ac:dyDescent="0.25">
      <c r="C126" s="11"/>
      <c r="D126" s="11"/>
      <c r="E126" s="11"/>
      <c r="F126" s="11"/>
      <c r="G126" s="11"/>
    </row>
    <row r="127" spans="1:7" x14ac:dyDescent="0.25">
      <c r="C127" s="11"/>
      <c r="D127" s="11"/>
      <c r="E127" s="11"/>
      <c r="F127" s="11"/>
      <c r="G127" s="11"/>
    </row>
  </sheetData>
  <sheetProtection algorithmName="SHA-512" hashValue="yv9W2rjSE+K692fDLIZWZbM+Tx5Q4tOzpznrkYlJM/FEhca6fSFMpBaacRbzfu7OCA9NlrCSkg8nVg+gAtlhMA==" saltValue="rVUCptRvgYEmlEqIqtN1DQ==" spinCount="100000" sheet="1" objects="1" scenarios="1"/>
  <mergeCells count="2">
    <mergeCell ref="B88:G88"/>
    <mergeCell ref="B111:G111"/>
  </mergeCells>
  <pageMargins left="0.7" right="0.7" top="0.75" bottom="0.75" header="0.3" footer="0.3"/>
  <pageSetup scale="68" firstPageNumber="10" fitToHeight="0" orientation="portrait" useFirstPageNumber="1" r:id="rId1"/>
  <headerFooter>
    <oddFooter>Page &amp;P</oddFooter>
  </headerFooter>
  <rowBreaks count="1" manualBreakCount="1">
    <brk id="6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Q133"/>
  <sheetViews>
    <sheetView zoomScale="110" zoomScaleNormal="110" workbookViewId="0">
      <selection activeCell="B7" sqref="B7"/>
    </sheetView>
  </sheetViews>
  <sheetFormatPr defaultRowHeight="15" x14ac:dyDescent="0.25"/>
  <cols>
    <col min="1" max="1" width="20.42578125" customWidth="1"/>
    <col min="2" max="2" width="24.42578125" style="3" bestFit="1" customWidth="1"/>
    <col min="3" max="3" width="6.5703125" style="3" customWidth="1"/>
    <col min="4" max="4" width="7.5703125" style="3" customWidth="1"/>
    <col min="5" max="5" width="7.42578125" style="3" customWidth="1"/>
    <col min="6" max="6" width="7.140625" style="3" customWidth="1"/>
    <col min="7" max="7" width="7.28515625" style="3" customWidth="1"/>
    <col min="8" max="8" width="7.140625" style="3" customWidth="1"/>
    <col min="9" max="9" width="17.7109375" style="3" customWidth="1"/>
    <col min="10" max="10" width="16.85546875" style="3" customWidth="1"/>
    <col min="11" max="16" width="12.7109375" customWidth="1"/>
  </cols>
  <sheetData>
    <row r="1" spans="1:17" ht="15.75" x14ac:dyDescent="0.25">
      <c r="A1" s="135" t="s">
        <v>142</v>
      </c>
      <c r="B1" s="136"/>
      <c r="C1" s="136"/>
      <c r="D1" s="136"/>
      <c r="L1" s="52"/>
      <c r="M1" s="52"/>
      <c r="N1" s="52"/>
      <c r="O1" s="52"/>
      <c r="P1" s="52"/>
    </row>
    <row r="2" spans="1:17" x14ac:dyDescent="0.25">
      <c r="D2" s="8"/>
      <c r="M2" s="62"/>
    </row>
    <row r="3" spans="1:17" x14ac:dyDescent="0.25">
      <c r="A3" s="8" t="s">
        <v>32</v>
      </c>
      <c r="C3" s="4" t="s">
        <v>103</v>
      </c>
      <c r="D3" s="4" t="s">
        <v>11</v>
      </c>
      <c r="E3" s="4" t="s">
        <v>12</v>
      </c>
      <c r="F3" s="4" t="s">
        <v>13</v>
      </c>
      <c r="G3" s="4" t="s">
        <v>14</v>
      </c>
      <c r="H3" s="4" t="s">
        <v>15</v>
      </c>
      <c r="K3" s="4" t="s">
        <v>103</v>
      </c>
      <c r="L3" s="4" t="s">
        <v>11</v>
      </c>
      <c r="M3" s="4" t="s">
        <v>12</v>
      </c>
      <c r="N3" s="4" t="s">
        <v>13</v>
      </c>
      <c r="O3" s="4" t="s">
        <v>14</v>
      </c>
      <c r="P3" s="4" t="s">
        <v>15</v>
      </c>
    </row>
    <row r="4" spans="1:17" ht="15.75" thickBot="1" x14ac:dyDescent="0.3">
      <c r="B4" s="48"/>
      <c r="C4" s="5" t="s">
        <v>63</v>
      </c>
      <c r="D4" s="5" t="s">
        <v>63</v>
      </c>
      <c r="E4" s="5" t="s">
        <v>63</v>
      </c>
      <c r="F4" s="5" t="s">
        <v>63</v>
      </c>
      <c r="G4" s="5" t="s">
        <v>63</v>
      </c>
      <c r="H4" s="5" t="s">
        <v>63</v>
      </c>
      <c r="I4" s="48"/>
      <c r="J4" s="48"/>
      <c r="K4" s="5" t="s">
        <v>63</v>
      </c>
      <c r="L4" s="5" t="s">
        <v>63</v>
      </c>
      <c r="M4" s="5" t="s">
        <v>63</v>
      </c>
      <c r="N4" s="5" t="s">
        <v>63</v>
      </c>
      <c r="O4" s="5" t="s">
        <v>63</v>
      </c>
      <c r="P4" s="5" t="s">
        <v>63</v>
      </c>
    </row>
    <row r="5" spans="1:17" x14ac:dyDescent="0.25">
      <c r="A5" s="8"/>
      <c r="B5" s="53" t="s">
        <v>106</v>
      </c>
      <c r="C5" s="53"/>
      <c r="D5" s="213" t="s">
        <v>107</v>
      </c>
      <c r="E5" s="213"/>
      <c r="F5" s="213"/>
      <c r="G5" s="213"/>
      <c r="H5" s="213"/>
      <c r="I5" s="53" t="s">
        <v>108</v>
      </c>
      <c r="J5" s="53" t="s">
        <v>109</v>
      </c>
    </row>
    <row r="6" spans="1:17" x14ac:dyDescent="0.25">
      <c r="B6" s="82" t="str">
        <f>IF('Total Compensation'!$A6="Yes", 'Total Compensation'!B6,"")</f>
        <v/>
      </c>
      <c r="C6" s="82"/>
      <c r="D6" s="82" t="str">
        <f>IF('Total Compensation'!$A6="Yes", 'Total Compensation'!D6,"")</f>
        <v/>
      </c>
      <c r="E6" s="82" t="str">
        <f>IF('Total Compensation'!$A6="Yes", 'Total Compensation'!E6,"")</f>
        <v/>
      </c>
      <c r="F6" s="82" t="str">
        <f>IF('Total Compensation'!$A6="Yes", 'Total Compensation'!F6,"")</f>
        <v/>
      </c>
      <c r="G6" s="82" t="str">
        <f>IF('Total Compensation'!$A6="Yes", 'Total Compensation'!G6,"")</f>
        <v/>
      </c>
      <c r="H6" s="82" t="str">
        <f>IF('Total Compensation'!$A6="Yes", 'Total Compensation'!H6,"")</f>
        <v/>
      </c>
      <c r="I6" s="125" t="str">
        <f>IF('Total Compensation'!$A6="Yes", 'Total Compensation'!I6,"")</f>
        <v/>
      </c>
      <c r="J6" s="125" t="str">
        <f>IF('Total Compensation'!$A6="Yes", 'Total Compensation'!J6,"")</f>
        <v/>
      </c>
      <c r="K6" s="82" t="str">
        <f>IF('Total Compensation'!$A6="Yes", 'Total Compensation'!K6,"")</f>
        <v/>
      </c>
      <c r="L6" s="125" t="str">
        <f>IF('Total Compensation'!$A6="Yes", 'Total Compensation'!L6,"")</f>
        <v/>
      </c>
      <c r="M6" s="125" t="str">
        <f>IF('Total Compensation'!$A6="Yes", 'Total Compensation'!M6,"")</f>
        <v/>
      </c>
      <c r="N6" s="125" t="str">
        <f>IF('Total Compensation'!$A6="Yes", 'Total Compensation'!N6,"")</f>
        <v/>
      </c>
      <c r="O6" s="125" t="str">
        <f>IF('Total Compensation'!$A6="Yes", 'Total Compensation'!O6,"")</f>
        <v/>
      </c>
      <c r="P6" s="125" t="str">
        <f>IF('Total Compensation'!$A6="Yes", 'Total Compensation'!P6,"")</f>
        <v/>
      </c>
    </row>
    <row r="7" spans="1:17" x14ac:dyDescent="0.25">
      <c r="B7" s="82" t="str">
        <f>IF('Total Compensation'!$A7="Yes", 'Total Compensation'!B7,"")</f>
        <v/>
      </c>
      <c r="C7" s="82"/>
      <c r="D7" s="82" t="str">
        <f>IF('Total Compensation'!$A7="Yes", 'Total Compensation'!D7,"")</f>
        <v/>
      </c>
      <c r="E7" s="82" t="str">
        <f>IF('Total Compensation'!$A7="Yes", 'Total Compensation'!E7,"")</f>
        <v/>
      </c>
      <c r="F7" s="82" t="str">
        <f>IF('Total Compensation'!$A7="Yes", 'Total Compensation'!F7,"")</f>
        <v/>
      </c>
      <c r="G7" s="82" t="str">
        <f>IF('Total Compensation'!$A7="Yes", 'Total Compensation'!G7,"")</f>
        <v/>
      </c>
      <c r="H7" s="82" t="str">
        <f>IF('Total Compensation'!$A7="Yes", 'Total Compensation'!H7,"")</f>
        <v/>
      </c>
      <c r="I7" s="125" t="str">
        <f>IF('Total Compensation'!$A7="Yes", 'Total Compensation'!I7,"")</f>
        <v/>
      </c>
      <c r="J7" s="125" t="str">
        <f>IF('Total Compensation'!$A7="Yes", 'Total Compensation'!J7,"")</f>
        <v/>
      </c>
      <c r="K7" s="82" t="str">
        <f>IF('Total Compensation'!$A7="Yes", 'Total Compensation'!K7,"")</f>
        <v/>
      </c>
      <c r="L7" s="125" t="str">
        <f>IF('Total Compensation'!$A7="Yes", 'Total Compensation'!L7,"")</f>
        <v/>
      </c>
      <c r="M7" s="125" t="str">
        <f>IF('Total Compensation'!$A7="Yes", 'Total Compensation'!M7,"")</f>
        <v/>
      </c>
      <c r="N7" s="125" t="str">
        <f>IF('Total Compensation'!$A7="Yes", 'Total Compensation'!N7,"")</f>
        <v/>
      </c>
      <c r="O7" s="125" t="str">
        <f>IF('Total Compensation'!$A7="Yes", 'Total Compensation'!O7,"")</f>
        <v/>
      </c>
      <c r="P7" s="125" t="str">
        <f>IF('Total Compensation'!$A7="Yes", 'Total Compensation'!P7,"")</f>
        <v/>
      </c>
    </row>
    <row r="8" spans="1:17" x14ac:dyDescent="0.25">
      <c r="B8" s="82" t="str">
        <f>IF('Total Compensation'!$A8="Yes", 'Total Compensation'!B8,"")</f>
        <v/>
      </c>
      <c r="C8" s="82"/>
      <c r="D8" s="82" t="str">
        <f>IF('Total Compensation'!$A8="Yes", 'Total Compensation'!D8,"")</f>
        <v/>
      </c>
      <c r="E8" s="82" t="str">
        <f>IF('Total Compensation'!$A8="Yes", 'Total Compensation'!E8,"")</f>
        <v/>
      </c>
      <c r="F8" s="82" t="str">
        <f>IF('Total Compensation'!$A8="Yes", 'Total Compensation'!F8,"")</f>
        <v/>
      </c>
      <c r="G8" s="82" t="str">
        <f>IF('Total Compensation'!$A8="Yes", 'Total Compensation'!G8,"")</f>
        <v/>
      </c>
      <c r="H8" s="82" t="str">
        <f>IF('Total Compensation'!$A8="Yes", 'Total Compensation'!H8,"")</f>
        <v/>
      </c>
      <c r="I8" s="125" t="str">
        <f>IF('Total Compensation'!$A8="Yes", 'Total Compensation'!I8,"")</f>
        <v/>
      </c>
      <c r="J8" s="125" t="str">
        <f>IF('Total Compensation'!$A8="Yes", 'Total Compensation'!J8,"")</f>
        <v/>
      </c>
      <c r="K8" s="82" t="str">
        <f>IF('Total Compensation'!$A8="Yes", 'Total Compensation'!K8,"")</f>
        <v/>
      </c>
      <c r="L8" s="125" t="str">
        <f>IF('Total Compensation'!$A8="Yes", 'Total Compensation'!L8,"")</f>
        <v/>
      </c>
      <c r="M8" s="125" t="str">
        <f>IF('Total Compensation'!$A8="Yes", 'Total Compensation'!M8,"")</f>
        <v/>
      </c>
      <c r="N8" s="125" t="str">
        <f>IF('Total Compensation'!$A8="Yes", 'Total Compensation'!N8,"")</f>
        <v/>
      </c>
      <c r="O8" s="125" t="str">
        <f>IF('Total Compensation'!$A8="Yes", 'Total Compensation'!O8,"")</f>
        <v/>
      </c>
      <c r="P8" s="125" t="str">
        <f>IF('Total Compensation'!$A8="Yes", 'Total Compensation'!P8,"")</f>
        <v/>
      </c>
    </row>
    <row r="9" spans="1:17" x14ac:dyDescent="0.25">
      <c r="B9" s="82" t="str">
        <f>IF('Total Compensation'!$A9="Yes", 'Total Compensation'!B9,"")</f>
        <v/>
      </c>
      <c r="C9" s="82"/>
      <c r="D9" s="82" t="str">
        <f>IF('Total Compensation'!$A9="Yes", 'Total Compensation'!D9,"")</f>
        <v/>
      </c>
      <c r="E9" s="82" t="str">
        <f>IF('Total Compensation'!$A9="Yes", 'Total Compensation'!E9,"")</f>
        <v/>
      </c>
      <c r="F9" s="82" t="str">
        <f>IF('Total Compensation'!$A9="Yes", 'Total Compensation'!F9,"")</f>
        <v/>
      </c>
      <c r="G9" s="82" t="str">
        <f>IF('Total Compensation'!$A9="Yes", 'Total Compensation'!G9,"")</f>
        <v/>
      </c>
      <c r="H9" s="82" t="str">
        <f>IF('Total Compensation'!$A9="Yes", 'Total Compensation'!H9,"")</f>
        <v/>
      </c>
      <c r="I9" s="125" t="str">
        <f>IF('Total Compensation'!$A9="Yes", 'Total Compensation'!I9,"")</f>
        <v/>
      </c>
      <c r="J9" s="125" t="str">
        <f>IF('Total Compensation'!$A9="Yes", 'Total Compensation'!J9,"")</f>
        <v/>
      </c>
      <c r="K9" s="82" t="str">
        <f>IF('Total Compensation'!$A9="Yes", 'Total Compensation'!K9,"")</f>
        <v/>
      </c>
      <c r="L9" s="125" t="str">
        <f>IF('Total Compensation'!$A9="Yes", 'Total Compensation'!L9,"")</f>
        <v/>
      </c>
      <c r="M9" s="125" t="str">
        <f>IF('Total Compensation'!$A9="Yes", 'Total Compensation'!M9,"")</f>
        <v/>
      </c>
      <c r="N9" s="125" t="str">
        <f>IF('Total Compensation'!$A9="Yes", 'Total Compensation'!N9,"")</f>
        <v/>
      </c>
      <c r="O9" s="125" t="str">
        <f>IF('Total Compensation'!$A9="Yes", 'Total Compensation'!O9,"")</f>
        <v/>
      </c>
      <c r="P9" s="125" t="str">
        <f>IF('Total Compensation'!$A9="Yes", 'Total Compensation'!P9,"")</f>
        <v/>
      </c>
    </row>
    <row r="10" spans="1:17" x14ac:dyDescent="0.25">
      <c r="B10" s="82" t="str">
        <f>IF('Total Compensation'!$A10="Yes", 'Total Compensation'!B10,"")</f>
        <v/>
      </c>
      <c r="C10" s="82"/>
      <c r="D10" s="82" t="str">
        <f>IF('Total Compensation'!$A10="Yes", 'Total Compensation'!D10,"")</f>
        <v/>
      </c>
      <c r="E10" s="82" t="str">
        <f>IF('Total Compensation'!$A10="Yes", 'Total Compensation'!E10,"")</f>
        <v/>
      </c>
      <c r="F10" s="82" t="str">
        <f>IF('Total Compensation'!$A10="Yes", 'Total Compensation'!F10,"")</f>
        <v/>
      </c>
      <c r="G10" s="82" t="str">
        <f>IF('Total Compensation'!$A10="Yes", 'Total Compensation'!G10,"")</f>
        <v/>
      </c>
      <c r="H10" s="82" t="str">
        <f>IF('Total Compensation'!$A10="Yes", 'Total Compensation'!H10,"")</f>
        <v/>
      </c>
      <c r="I10" s="125" t="str">
        <f>IF('Total Compensation'!$A10="Yes", 'Total Compensation'!I10,"")</f>
        <v/>
      </c>
      <c r="J10" s="125" t="str">
        <f>IF('Total Compensation'!$A10="Yes", 'Total Compensation'!J10,"")</f>
        <v/>
      </c>
      <c r="K10" s="82" t="str">
        <f>IF('Total Compensation'!$A10="Yes", 'Total Compensation'!K10,"")</f>
        <v/>
      </c>
      <c r="L10" s="125" t="str">
        <f>IF('Total Compensation'!$A10="Yes", 'Total Compensation'!L10,"")</f>
        <v/>
      </c>
      <c r="M10" s="125" t="str">
        <f>IF('Total Compensation'!$A10="Yes", 'Total Compensation'!M10,"")</f>
        <v/>
      </c>
      <c r="N10" s="125" t="str">
        <f>IF('Total Compensation'!$A10="Yes", 'Total Compensation'!N10,"")</f>
        <v/>
      </c>
      <c r="O10" s="125" t="str">
        <f>IF('Total Compensation'!$A10="Yes", 'Total Compensation'!O10,"")</f>
        <v/>
      </c>
      <c r="P10" s="125" t="str">
        <f>IF('Total Compensation'!$A10="Yes", 'Total Compensation'!P10,"")</f>
        <v/>
      </c>
      <c r="Q10" s="57"/>
    </row>
    <row r="11" spans="1:17" x14ac:dyDescent="0.25">
      <c r="B11" s="82"/>
      <c r="C11" s="82"/>
      <c r="D11" s="82" t="str">
        <f>IF('Total Compensation'!$A11="Yes", 'Total Compensation'!D11,"")</f>
        <v/>
      </c>
      <c r="E11" s="82" t="str">
        <f>IF('Total Compensation'!$A11="Yes", 'Total Compensation'!E11,"")</f>
        <v/>
      </c>
      <c r="F11" s="82" t="str">
        <f>IF('Total Compensation'!$A11="Yes", 'Total Compensation'!F11,"")</f>
        <v/>
      </c>
      <c r="G11" s="82" t="str">
        <f>IF('Total Compensation'!$A11="Yes", 'Total Compensation'!G11,"")</f>
        <v/>
      </c>
      <c r="H11" s="82" t="str">
        <f>IF('Total Compensation'!$A11="Yes", 'Total Compensation'!H11,"")</f>
        <v/>
      </c>
      <c r="I11" s="125" t="str">
        <f>IF('Total Compensation'!$A11="Yes", 'Total Compensation'!I11,"")</f>
        <v/>
      </c>
      <c r="J11" s="125" t="str">
        <f>IF('Total Compensation'!$A11="Yes", 'Total Compensation'!J11,"")</f>
        <v/>
      </c>
      <c r="K11" s="82" t="str">
        <f>IF('Total Compensation'!$A11="Yes", 'Total Compensation'!K11,"")</f>
        <v/>
      </c>
      <c r="L11" s="125" t="str">
        <f>IF('Total Compensation'!$A11="Yes", 'Total Compensation'!L11,"")</f>
        <v/>
      </c>
      <c r="M11" s="125" t="str">
        <f>IF('Total Compensation'!$A11="Yes", 'Total Compensation'!M11,"")</f>
        <v/>
      </c>
      <c r="N11" s="125" t="str">
        <f>IF('Total Compensation'!$A11="Yes", 'Total Compensation'!N11,"")</f>
        <v/>
      </c>
      <c r="O11" s="125" t="str">
        <f>IF('Total Compensation'!$A11="Yes", 'Total Compensation'!O11,"")</f>
        <v/>
      </c>
      <c r="P11" s="125" t="str">
        <f>IF('Total Compensation'!$A11="Yes", 'Total Compensation'!P11,"")</f>
        <v/>
      </c>
      <c r="Q11" s="57"/>
    </row>
    <row r="12" spans="1:17" x14ac:dyDescent="0.25">
      <c r="B12" s="82"/>
      <c r="C12" s="82"/>
      <c r="D12" s="82" t="str">
        <f>IF('Total Compensation'!$A12="Yes", 'Total Compensation'!D12,"")</f>
        <v/>
      </c>
      <c r="E12" s="82" t="str">
        <f>IF('Total Compensation'!$A12="Yes", 'Total Compensation'!E12,"")</f>
        <v/>
      </c>
      <c r="F12" s="82" t="str">
        <f>IF('Total Compensation'!$A12="Yes", 'Total Compensation'!F12,"")</f>
        <v/>
      </c>
      <c r="G12" s="82" t="str">
        <f>IF('Total Compensation'!$A12="Yes", 'Total Compensation'!G12,"")</f>
        <v/>
      </c>
      <c r="H12" s="82" t="str">
        <f>IF('Total Compensation'!$A12="Yes", 'Total Compensation'!H12,"")</f>
        <v/>
      </c>
      <c r="I12" s="125" t="str">
        <f>IF('Total Compensation'!$A12="Yes", 'Total Compensation'!I12,"")</f>
        <v/>
      </c>
      <c r="J12" s="125" t="str">
        <f>IF('Total Compensation'!$A12="Yes", 'Total Compensation'!J12,"")</f>
        <v/>
      </c>
      <c r="K12" s="82" t="str">
        <f>IF('Total Compensation'!$A12="Yes", 'Total Compensation'!K12,"")</f>
        <v/>
      </c>
      <c r="L12" s="125" t="str">
        <f>IF('Total Compensation'!$A12="Yes", 'Total Compensation'!L12,"")</f>
        <v/>
      </c>
      <c r="M12" s="125" t="str">
        <f>IF('Total Compensation'!$A12="Yes", 'Total Compensation'!M12,"")</f>
        <v/>
      </c>
      <c r="N12" s="125" t="str">
        <f>IF('Total Compensation'!$A12="Yes", 'Total Compensation'!N12,"")</f>
        <v/>
      </c>
      <c r="O12" s="125" t="str">
        <f>IF('Total Compensation'!$A12="Yes", 'Total Compensation'!O12,"")</f>
        <v/>
      </c>
      <c r="P12" s="125" t="str">
        <f>IF('Total Compensation'!$A12="Yes", 'Total Compensation'!P12,"")</f>
        <v/>
      </c>
      <c r="Q12" s="57"/>
    </row>
    <row r="13" spans="1:17" x14ac:dyDescent="0.25">
      <c r="B13" s="82"/>
      <c r="C13" s="82"/>
      <c r="D13" s="82" t="str">
        <f>IF('Total Compensation'!$A13="Yes", 'Total Compensation'!D13,"")</f>
        <v/>
      </c>
      <c r="E13" s="82" t="str">
        <f>IF('Total Compensation'!$A13="Yes", 'Total Compensation'!E13,"")</f>
        <v/>
      </c>
      <c r="F13" s="82" t="str">
        <f>IF('Total Compensation'!$A13="Yes", 'Total Compensation'!F13,"")</f>
        <v/>
      </c>
      <c r="G13" s="82" t="str">
        <f>IF('Total Compensation'!$A13="Yes", 'Total Compensation'!G13,"")</f>
        <v/>
      </c>
      <c r="H13" s="82" t="str">
        <f>IF('Total Compensation'!$A13="Yes", 'Total Compensation'!H13,"")</f>
        <v/>
      </c>
      <c r="I13" s="125" t="str">
        <f>IF('Total Compensation'!$A13="Yes", 'Total Compensation'!I13,"")</f>
        <v/>
      </c>
      <c r="J13" s="125" t="str">
        <f>IF('Total Compensation'!$A13="Yes", 'Total Compensation'!J13,"")</f>
        <v/>
      </c>
      <c r="K13" s="82" t="str">
        <f>IF('Total Compensation'!$A13="Yes", 'Total Compensation'!K13,"")</f>
        <v/>
      </c>
      <c r="L13" s="125" t="str">
        <f>IF('Total Compensation'!$A13="Yes", 'Total Compensation'!L13,"")</f>
        <v/>
      </c>
      <c r="M13" s="125" t="str">
        <f>IF('Total Compensation'!$A13="Yes", 'Total Compensation'!M13,"")</f>
        <v/>
      </c>
      <c r="N13" s="125" t="str">
        <f>IF('Total Compensation'!$A13="Yes", 'Total Compensation'!N13,"")</f>
        <v/>
      </c>
      <c r="O13" s="125" t="str">
        <f>IF('Total Compensation'!$A13="Yes", 'Total Compensation'!O13,"")</f>
        <v/>
      </c>
      <c r="P13" s="125" t="str">
        <f>IF('Total Compensation'!$A13="Yes", 'Total Compensation'!P13,"")</f>
        <v/>
      </c>
      <c r="Q13" s="57"/>
    </row>
    <row r="14" spans="1:17" x14ac:dyDescent="0.25">
      <c r="B14" s="82"/>
      <c r="C14" s="82"/>
      <c r="D14" s="82" t="str">
        <f>IF('Total Compensation'!$A14="Yes", 'Total Compensation'!D14,"")</f>
        <v/>
      </c>
      <c r="E14" s="82" t="str">
        <f>IF('Total Compensation'!$A14="Yes", 'Total Compensation'!E14,"")</f>
        <v/>
      </c>
      <c r="F14" s="82" t="str">
        <f>IF('Total Compensation'!$A14="Yes", 'Total Compensation'!F14,"")</f>
        <v/>
      </c>
      <c r="G14" s="82" t="str">
        <f>IF('Total Compensation'!$A14="Yes", 'Total Compensation'!G14,"")</f>
        <v/>
      </c>
      <c r="H14" s="82" t="str">
        <f>IF('Total Compensation'!$A14="Yes", 'Total Compensation'!H14,"")</f>
        <v/>
      </c>
      <c r="I14" s="125" t="str">
        <f>IF('Total Compensation'!$A14="Yes", 'Total Compensation'!I14,"")</f>
        <v/>
      </c>
      <c r="J14" s="125" t="str">
        <f>IF('Total Compensation'!$A14="Yes", 'Total Compensation'!J14,"")</f>
        <v/>
      </c>
      <c r="K14" s="82" t="str">
        <f>IF('Total Compensation'!$A14="Yes", 'Total Compensation'!K14,"")</f>
        <v/>
      </c>
      <c r="L14" s="125" t="str">
        <f>IF('Total Compensation'!$A14="Yes", 'Total Compensation'!L14,"")</f>
        <v/>
      </c>
      <c r="M14" s="125" t="str">
        <f>IF('Total Compensation'!$A14="Yes", 'Total Compensation'!M14,"")</f>
        <v/>
      </c>
      <c r="N14" s="125" t="str">
        <f>IF('Total Compensation'!$A14="Yes", 'Total Compensation'!N14,"")</f>
        <v/>
      </c>
      <c r="O14" s="125" t="str">
        <f>IF('Total Compensation'!$A14="Yes", 'Total Compensation'!O14,"")</f>
        <v/>
      </c>
      <c r="P14" s="125" t="str">
        <f>IF('Total Compensation'!$A14="Yes", 'Total Compensation'!P14,"")</f>
        <v/>
      </c>
      <c r="Q14" s="57"/>
    </row>
    <row r="15" spans="1:17" x14ac:dyDescent="0.25">
      <c r="B15" s="82"/>
      <c r="C15" s="82"/>
      <c r="D15" s="82" t="str">
        <f>IF('Total Compensation'!$A15="Yes", 'Total Compensation'!D15,"")</f>
        <v/>
      </c>
      <c r="E15" s="82" t="str">
        <f>IF('Total Compensation'!$A15="Yes", 'Total Compensation'!E15,"")</f>
        <v/>
      </c>
      <c r="F15" s="82" t="str">
        <f>IF('Total Compensation'!$A15="Yes", 'Total Compensation'!F15,"")</f>
        <v/>
      </c>
      <c r="G15" s="82" t="str">
        <f>IF('Total Compensation'!$A15="Yes", 'Total Compensation'!G15,"")</f>
        <v/>
      </c>
      <c r="H15" s="82" t="str">
        <f>IF('Total Compensation'!$A15="Yes", 'Total Compensation'!H15,"")</f>
        <v/>
      </c>
      <c r="I15" s="125" t="str">
        <f>IF('Total Compensation'!$A15="Yes", 'Total Compensation'!I15,"")</f>
        <v/>
      </c>
      <c r="J15" s="125" t="str">
        <f>IF('Total Compensation'!$A15="Yes", 'Total Compensation'!J15,"")</f>
        <v/>
      </c>
      <c r="K15" s="82" t="str">
        <f>IF('Total Compensation'!$A15="Yes", 'Total Compensation'!K15,"")</f>
        <v/>
      </c>
      <c r="L15" s="125" t="str">
        <f>IF('Total Compensation'!$A15="Yes", 'Total Compensation'!L15,"")</f>
        <v/>
      </c>
      <c r="M15" s="125" t="str">
        <f>IF('Total Compensation'!$A15="Yes", 'Total Compensation'!M15,"")</f>
        <v/>
      </c>
      <c r="N15" s="125" t="str">
        <f>IF('Total Compensation'!$A15="Yes", 'Total Compensation'!N15,"")</f>
        <v/>
      </c>
      <c r="O15" s="125" t="str">
        <f>IF('Total Compensation'!$A15="Yes", 'Total Compensation'!O15,"")</f>
        <v/>
      </c>
      <c r="P15" s="125" t="str">
        <f>IF('Total Compensation'!$A15="Yes", 'Total Compensation'!P15,"")</f>
        <v/>
      </c>
      <c r="Q15" s="57"/>
    </row>
    <row r="16" spans="1:17" x14ac:dyDescent="0.25">
      <c r="I16" s="130"/>
      <c r="J16" s="130"/>
      <c r="K16" s="3"/>
      <c r="L16" s="130"/>
      <c r="M16" s="130"/>
      <c r="N16" s="130"/>
      <c r="O16" s="130"/>
      <c r="P16" s="130"/>
      <c r="Q16" s="57"/>
    </row>
    <row r="17" spans="1:16" ht="15.75" thickBot="1" x14ac:dyDescent="0.3">
      <c r="B17" s="58" t="s">
        <v>70</v>
      </c>
      <c r="C17" s="58"/>
      <c r="D17" s="4"/>
      <c r="E17" s="4"/>
      <c r="F17" s="4"/>
      <c r="G17" s="4"/>
      <c r="H17" s="4"/>
      <c r="I17" s="4"/>
      <c r="J17" s="4"/>
      <c r="K17" s="59">
        <f t="shared" ref="K17:P17" si="0">SUM(K6:K10)</f>
        <v>0</v>
      </c>
      <c r="L17" s="59">
        <f t="shared" si="0"/>
        <v>0</v>
      </c>
      <c r="M17" s="59">
        <f t="shared" si="0"/>
        <v>0</v>
      </c>
      <c r="N17" s="59">
        <f t="shared" si="0"/>
        <v>0</v>
      </c>
      <c r="O17" s="59">
        <f t="shared" si="0"/>
        <v>0</v>
      </c>
      <c r="P17" s="59">
        <f t="shared" si="0"/>
        <v>0</v>
      </c>
    </row>
    <row r="18" spans="1:16" ht="15.75" thickTop="1" x14ac:dyDescent="0.25"/>
    <row r="19" spans="1:16" x14ac:dyDescent="0.25">
      <c r="B19" s="6" t="s">
        <v>110</v>
      </c>
      <c r="C19" s="6"/>
      <c r="D19" s="6"/>
      <c r="E19" s="6"/>
      <c r="F19" s="6"/>
      <c r="G19" s="6"/>
      <c r="H19" s="6"/>
      <c r="I19" s="6"/>
      <c r="J19" s="6"/>
      <c r="M19" s="56">
        <f>'Total Compensation'!M19</f>
        <v>0.03</v>
      </c>
      <c r="N19" s="56">
        <f>'Total Compensation'!N19</f>
        <v>0.03</v>
      </c>
      <c r="O19" s="56">
        <f>'Total Compensation'!O19</f>
        <v>0.03</v>
      </c>
      <c r="P19" s="56">
        <f>'Total Compensation'!P19</f>
        <v>0.03</v>
      </c>
    </row>
    <row r="20" spans="1:16" x14ac:dyDescent="0.25">
      <c r="M20" s="61"/>
    </row>
    <row r="22" spans="1:16" x14ac:dyDescent="0.25">
      <c r="A22" s="8" t="s">
        <v>111</v>
      </c>
      <c r="C22" s="4" t="s">
        <v>103</v>
      </c>
      <c r="D22" s="4" t="s">
        <v>11</v>
      </c>
      <c r="E22" s="4" t="s">
        <v>12</v>
      </c>
      <c r="F22" s="4" t="s">
        <v>13</v>
      </c>
      <c r="G22" s="4" t="s">
        <v>14</v>
      </c>
      <c r="H22" s="4" t="s">
        <v>15</v>
      </c>
      <c r="K22" s="4" t="s">
        <v>103</v>
      </c>
      <c r="L22" s="4" t="s">
        <v>11</v>
      </c>
      <c r="M22" s="4" t="s">
        <v>12</v>
      </c>
      <c r="N22" s="4" t="s">
        <v>13</v>
      </c>
      <c r="O22" s="4" t="s">
        <v>14</v>
      </c>
      <c r="P22" s="4" t="s">
        <v>15</v>
      </c>
    </row>
    <row r="23" spans="1:16" ht="15.75" thickBot="1" x14ac:dyDescent="0.3">
      <c r="B23" s="48"/>
      <c r="C23" s="5" t="s">
        <v>63</v>
      </c>
      <c r="D23" s="5" t="s">
        <v>63</v>
      </c>
      <c r="E23" s="5" t="s">
        <v>63</v>
      </c>
      <c r="F23" s="5" t="s">
        <v>63</v>
      </c>
      <c r="G23" s="5" t="s">
        <v>63</v>
      </c>
      <c r="H23" s="5" t="s">
        <v>63</v>
      </c>
      <c r="I23" s="48"/>
      <c r="J23" s="48"/>
      <c r="K23" s="5" t="s">
        <v>63</v>
      </c>
      <c r="L23" s="5" t="s">
        <v>63</v>
      </c>
      <c r="M23" s="5" t="s">
        <v>63</v>
      </c>
      <c r="N23" s="5" t="s">
        <v>63</v>
      </c>
      <c r="O23" s="5" t="s">
        <v>63</v>
      </c>
      <c r="P23" s="5" t="s">
        <v>63</v>
      </c>
    </row>
    <row r="24" spans="1:16" x14ac:dyDescent="0.25">
      <c r="B24" s="53" t="s">
        <v>112</v>
      </c>
      <c r="C24" s="53"/>
      <c r="D24" s="213" t="s">
        <v>107</v>
      </c>
      <c r="E24" s="213"/>
      <c r="F24" s="213"/>
      <c r="G24" s="213"/>
      <c r="H24" s="213"/>
      <c r="I24" s="53" t="s">
        <v>108</v>
      </c>
      <c r="J24" s="53" t="s">
        <v>109</v>
      </c>
    </row>
    <row r="25" spans="1:16" x14ac:dyDescent="0.25">
      <c r="B25" s="82" t="str">
        <f>IF('Total Compensation'!$A25="Yes", 'Total Compensation'!B25,"")</f>
        <v/>
      </c>
      <c r="C25" s="82"/>
      <c r="D25" s="82" t="str">
        <f>IF('Total Compensation'!$A25="Yes", 'Total Compensation'!D25,"")</f>
        <v/>
      </c>
      <c r="E25" s="82" t="str">
        <f>IF('Total Compensation'!$A25="Yes", 'Total Compensation'!E25,"")</f>
        <v/>
      </c>
      <c r="F25" s="82" t="str">
        <f>IF('Total Compensation'!$A25="Yes", 'Total Compensation'!F25,"")</f>
        <v/>
      </c>
      <c r="G25" s="82" t="str">
        <f>IF('Total Compensation'!$A25="Yes", 'Total Compensation'!G25,"")</f>
        <v/>
      </c>
      <c r="H25" s="82" t="str">
        <f>IF('Total Compensation'!$A25="Yes", 'Total Compensation'!H25,"")</f>
        <v/>
      </c>
      <c r="I25" s="50" t="str">
        <f>IF('Total Compensation'!$A25="Yes", 'Total Compensation'!I25,"")</f>
        <v/>
      </c>
      <c r="J25" s="50" t="str">
        <f>IF('Total Compensation'!$A25="Yes", 'Total Compensation'!J25,"")</f>
        <v/>
      </c>
      <c r="K25" s="49" t="str">
        <f>IF('Total Compensation'!$A25="Yes", 'Total Compensation'!K25,"")</f>
        <v/>
      </c>
      <c r="L25" s="49" t="str">
        <f>IF('Total Compensation'!$A25="Yes", 'Total Compensation'!L25,"")</f>
        <v/>
      </c>
      <c r="M25" s="49" t="str">
        <f>IF('Total Compensation'!$A25="Yes", 'Total Compensation'!M25,"")</f>
        <v/>
      </c>
      <c r="N25" s="49" t="str">
        <f>IF('Total Compensation'!$A25="Yes", 'Total Compensation'!N25,"")</f>
        <v/>
      </c>
      <c r="O25" s="49" t="str">
        <f>IF('Total Compensation'!$A25="Yes", 'Total Compensation'!O25,"")</f>
        <v/>
      </c>
      <c r="P25" s="49" t="str">
        <f>IF('Total Compensation'!$A25="Yes", 'Total Compensation'!P25,"")</f>
        <v/>
      </c>
    </row>
    <row r="26" spans="1:16" x14ac:dyDescent="0.25">
      <c r="B26" s="82" t="str">
        <f>IF('Total Compensation'!$A26="Yes", 'Total Compensation'!B26,"")</f>
        <v/>
      </c>
      <c r="C26" s="82"/>
      <c r="D26" s="82" t="str">
        <f>IF('Total Compensation'!$A26="Yes", 'Total Compensation'!D26,"")</f>
        <v/>
      </c>
      <c r="E26" s="82" t="str">
        <f>IF('Total Compensation'!$A26="Yes", 'Total Compensation'!E26,"")</f>
        <v/>
      </c>
      <c r="F26" s="82" t="str">
        <f>IF('Total Compensation'!$A26="Yes", 'Total Compensation'!F26,"")</f>
        <v/>
      </c>
      <c r="G26" s="82" t="str">
        <f>IF('Total Compensation'!$A26="Yes", 'Total Compensation'!G26,"")</f>
        <v/>
      </c>
      <c r="H26" s="82" t="str">
        <f>IF('Total Compensation'!$A26="Yes", 'Total Compensation'!H26,"")</f>
        <v/>
      </c>
      <c r="I26" s="50" t="str">
        <f>IF('Total Compensation'!$A26="Yes", 'Total Compensation'!I26,"")</f>
        <v/>
      </c>
      <c r="J26" s="50" t="str">
        <f>IF('Total Compensation'!$A26="Yes", 'Total Compensation'!J26,"")</f>
        <v/>
      </c>
      <c r="K26" s="49" t="str">
        <f>IF('Total Compensation'!$A26="Yes", 'Total Compensation'!K26,"")</f>
        <v/>
      </c>
      <c r="L26" s="49" t="str">
        <f>IF('Total Compensation'!$A26="Yes", 'Total Compensation'!L26,"")</f>
        <v/>
      </c>
      <c r="M26" s="49" t="str">
        <f>IF('Total Compensation'!$A26="Yes", 'Total Compensation'!M26,"")</f>
        <v/>
      </c>
      <c r="N26" s="49" t="str">
        <f>IF('Total Compensation'!$A26="Yes", 'Total Compensation'!N26,"")</f>
        <v/>
      </c>
      <c r="O26" s="49" t="str">
        <f>IF('Total Compensation'!$A26="Yes", 'Total Compensation'!O26,"")</f>
        <v/>
      </c>
      <c r="P26" s="49" t="str">
        <f>IF('Total Compensation'!$A26="Yes", 'Total Compensation'!P26,"")</f>
        <v/>
      </c>
    </row>
    <row r="27" spans="1:16" x14ac:dyDescent="0.25">
      <c r="B27" s="82" t="str">
        <f>IF('Total Compensation'!$A27="Yes", 'Total Compensation'!B27,"")</f>
        <v/>
      </c>
      <c r="C27" s="82"/>
      <c r="D27" s="82" t="str">
        <f>IF('Total Compensation'!$A27="Yes", 'Total Compensation'!D27,"")</f>
        <v/>
      </c>
      <c r="E27" s="82" t="str">
        <f>IF('Total Compensation'!$A27="Yes", 'Total Compensation'!E27,"")</f>
        <v/>
      </c>
      <c r="F27" s="82" t="str">
        <f>IF('Total Compensation'!$A27="Yes", 'Total Compensation'!F27,"")</f>
        <v/>
      </c>
      <c r="G27" s="82" t="str">
        <f>IF('Total Compensation'!$A27="Yes", 'Total Compensation'!G27,"")</f>
        <v/>
      </c>
      <c r="H27" s="82" t="str">
        <f>IF('Total Compensation'!$A27="Yes", 'Total Compensation'!H27,"")</f>
        <v/>
      </c>
      <c r="I27" s="50" t="str">
        <f>IF('Total Compensation'!$A27="Yes", 'Total Compensation'!I27,"")</f>
        <v/>
      </c>
      <c r="J27" s="50" t="str">
        <f>IF('Total Compensation'!$A27="Yes", 'Total Compensation'!J27,"")</f>
        <v/>
      </c>
      <c r="K27" s="49" t="str">
        <f>IF('Total Compensation'!$A27="Yes", 'Total Compensation'!K27,"")</f>
        <v/>
      </c>
      <c r="L27" s="49" t="str">
        <f>IF('Total Compensation'!$A27="Yes", 'Total Compensation'!L27,"")</f>
        <v/>
      </c>
      <c r="M27" s="49" t="str">
        <f>IF('Total Compensation'!$A27="Yes", 'Total Compensation'!M27,"")</f>
        <v/>
      </c>
      <c r="N27" s="49" t="str">
        <f>IF('Total Compensation'!$A27="Yes", 'Total Compensation'!N27,"")</f>
        <v/>
      </c>
      <c r="O27" s="49" t="str">
        <f>IF('Total Compensation'!$A27="Yes", 'Total Compensation'!O27,"")</f>
        <v/>
      </c>
      <c r="P27" s="49" t="str">
        <f>IF('Total Compensation'!$A27="Yes", 'Total Compensation'!P27,"")</f>
        <v/>
      </c>
    </row>
    <row r="28" spans="1:16" x14ac:dyDescent="0.25">
      <c r="B28" s="82" t="str">
        <f>IF('Total Compensation'!$A28="Yes", 'Total Compensation'!B28,"")</f>
        <v/>
      </c>
      <c r="C28" s="82"/>
      <c r="D28" s="82" t="str">
        <f>IF('Total Compensation'!$A28="Yes", 'Total Compensation'!D28,"")</f>
        <v/>
      </c>
      <c r="E28" s="82" t="str">
        <f>IF('Total Compensation'!$A28="Yes", 'Total Compensation'!E28,"")</f>
        <v/>
      </c>
      <c r="F28" s="82" t="str">
        <f>IF('Total Compensation'!$A28="Yes", 'Total Compensation'!F28,"")</f>
        <v/>
      </c>
      <c r="G28" s="82" t="str">
        <f>IF('Total Compensation'!$A28="Yes", 'Total Compensation'!G28,"")</f>
        <v/>
      </c>
      <c r="H28" s="82" t="str">
        <f>IF('Total Compensation'!$A28="Yes", 'Total Compensation'!H28,"")</f>
        <v/>
      </c>
      <c r="I28" s="50" t="str">
        <f>IF('Total Compensation'!$A28="Yes", 'Total Compensation'!I28,"")</f>
        <v/>
      </c>
      <c r="J28" s="50" t="str">
        <f>IF('Total Compensation'!$A28="Yes", 'Total Compensation'!J28,"")</f>
        <v/>
      </c>
      <c r="K28" s="49" t="str">
        <f>IF('Total Compensation'!$A28="Yes", 'Total Compensation'!K28,"")</f>
        <v/>
      </c>
      <c r="L28" s="49" t="str">
        <f>IF('Total Compensation'!$A28="Yes", 'Total Compensation'!L28,"")</f>
        <v/>
      </c>
      <c r="M28" s="49" t="str">
        <f>IF('Total Compensation'!$A28="Yes", 'Total Compensation'!M28,"")</f>
        <v/>
      </c>
      <c r="N28" s="49" t="str">
        <f>IF('Total Compensation'!$A28="Yes", 'Total Compensation'!N28,"")</f>
        <v/>
      </c>
      <c r="O28" s="49" t="str">
        <f>IF('Total Compensation'!$A28="Yes", 'Total Compensation'!O28,"")</f>
        <v/>
      </c>
      <c r="P28" s="49" t="str">
        <f>IF('Total Compensation'!$A28="Yes", 'Total Compensation'!P28,"")</f>
        <v/>
      </c>
    </row>
    <row r="29" spans="1:16" x14ac:dyDescent="0.25">
      <c r="B29" s="82" t="str">
        <f>IF('Total Compensation'!$A29="Yes", 'Total Compensation'!B29,"")</f>
        <v/>
      </c>
      <c r="C29" s="82"/>
      <c r="D29" s="82" t="str">
        <f>IF('Total Compensation'!$A29="Yes", 'Total Compensation'!D29,"")</f>
        <v/>
      </c>
      <c r="E29" s="82" t="str">
        <f>IF('Total Compensation'!$A29="Yes", 'Total Compensation'!E29,"")</f>
        <v/>
      </c>
      <c r="F29" s="82" t="str">
        <f>IF('Total Compensation'!$A29="Yes", 'Total Compensation'!F29,"")</f>
        <v/>
      </c>
      <c r="G29" s="82" t="str">
        <f>IF('Total Compensation'!$A29="Yes", 'Total Compensation'!G29,"")</f>
        <v/>
      </c>
      <c r="H29" s="82" t="str">
        <f>IF('Total Compensation'!$A29="Yes", 'Total Compensation'!H29,"")</f>
        <v/>
      </c>
      <c r="I29" s="50" t="str">
        <f>IF('Total Compensation'!$A29="Yes", 'Total Compensation'!I29,"")</f>
        <v/>
      </c>
      <c r="J29" s="50" t="str">
        <f>IF('Total Compensation'!$A29="Yes", 'Total Compensation'!J29,"")</f>
        <v/>
      </c>
      <c r="K29" s="49" t="str">
        <f>IF('Total Compensation'!$A29="Yes", 'Total Compensation'!K29,"")</f>
        <v/>
      </c>
      <c r="L29" s="49" t="str">
        <f>IF('Total Compensation'!$A29="Yes", 'Total Compensation'!L29,"")</f>
        <v/>
      </c>
      <c r="M29" s="49" t="str">
        <f>IF('Total Compensation'!$A29="Yes", 'Total Compensation'!M29,"")</f>
        <v/>
      </c>
      <c r="N29" s="49" t="str">
        <f>IF('Total Compensation'!$A29="Yes", 'Total Compensation'!N29,"")</f>
        <v/>
      </c>
      <c r="O29" s="49" t="str">
        <f>IF('Total Compensation'!$A29="Yes", 'Total Compensation'!O29,"")</f>
        <v/>
      </c>
      <c r="P29" s="49" t="str">
        <f>IF('Total Compensation'!$A29="Yes", 'Total Compensation'!P29,"")</f>
        <v/>
      </c>
    </row>
    <row r="30" spans="1:16" x14ac:dyDescent="0.25">
      <c r="B30" s="82" t="str">
        <f>IF('Total Compensation'!$A30="Yes", 'Total Compensation'!B30,"")</f>
        <v/>
      </c>
      <c r="C30" s="82"/>
      <c r="D30" s="82" t="str">
        <f>IF('Total Compensation'!$A30="Yes", 'Total Compensation'!D30,"")</f>
        <v/>
      </c>
      <c r="E30" s="82" t="str">
        <f>IF('Total Compensation'!$A30="Yes", 'Total Compensation'!E30,"")</f>
        <v/>
      </c>
      <c r="F30" s="82" t="str">
        <f>IF('Total Compensation'!$A30="Yes", 'Total Compensation'!F30,"")</f>
        <v/>
      </c>
      <c r="G30" s="82" t="str">
        <f>IF('Total Compensation'!$A30="Yes", 'Total Compensation'!G30,"")</f>
        <v/>
      </c>
      <c r="H30" s="82" t="str">
        <f>IF('Total Compensation'!$A30="Yes", 'Total Compensation'!H30,"")</f>
        <v/>
      </c>
      <c r="I30" s="50" t="str">
        <f>IF('Total Compensation'!$A30="Yes", 'Total Compensation'!I30,"")</f>
        <v/>
      </c>
      <c r="J30" s="50" t="str">
        <f>IF('Total Compensation'!$A30="Yes", 'Total Compensation'!J30,"")</f>
        <v/>
      </c>
      <c r="K30" s="49" t="str">
        <f>IF('Total Compensation'!$A30="Yes", 'Total Compensation'!K30,"")</f>
        <v/>
      </c>
      <c r="L30" s="49" t="str">
        <f>IF('Total Compensation'!$A30="Yes", 'Total Compensation'!L30,"")</f>
        <v/>
      </c>
      <c r="M30" s="49" t="str">
        <f>IF('Total Compensation'!$A30="Yes", 'Total Compensation'!M30,"")</f>
        <v/>
      </c>
      <c r="N30" s="49" t="str">
        <f>IF('Total Compensation'!$A30="Yes", 'Total Compensation'!N30,"")</f>
        <v/>
      </c>
      <c r="O30" s="49" t="str">
        <f>IF('Total Compensation'!$A30="Yes", 'Total Compensation'!O30,"")</f>
        <v/>
      </c>
      <c r="P30" s="49" t="str">
        <f>IF('Total Compensation'!$A30="Yes", 'Total Compensation'!P30,"")</f>
        <v/>
      </c>
    </row>
    <row r="31" spans="1:16" x14ac:dyDescent="0.25">
      <c r="B31" s="82" t="str">
        <f>IF('Total Compensation'!$A31="Yes", 'Total Compensation'!B31,"")</f>
        <v/>
      </c>
      <c r="C31" s="82"/>
      <c r="D31" s="82" t="str">
        <f>IF('Total Compensation'!$A31="Yes", 'Total Compensation'!D31,"")</f>
        <v/>
      </c>
      <c r="E31" s="82" t="str">
        <f>IF('Total Compensation'!$A31="Yes", 'Total Compensation'!E31,"")</f>
        <v/>
      </c>
      <c r="F31" s="82" t="str">
        <f>IF('Total Compensation'!$A31="Yes", 'Total Compensation'!F31,"")</f>
        <v/>
      </c>
      <c r="G31" s="82" t="str">
        <f>IF('Total Compensation'!$A31="Yes", 'Total Compensation'!G31,"")</f>
        <v/>
      </c>
      <c r="H31" s="82" t="str">
        <f>IF('Total Compensation'!$A31="Yes", 'Total Compensation'!H31,"")</f>
        <v/>
      </c>
      <c r="I31" s="50" t="str">
        <f>IF('Total Compensation'!$A31="Yes", 'Total Compensation'!I31,"")</f>
        <v/>
      </c>
      <c r="J31" s="50" t="str">
        <f>IF('Total Compensation'!$A31="Yes", 'Total Compensation'!J31,"")</f>
        <v/>
      </c>
      <c r="K31" s="49" t="str">
        <f>IF('Total Compensation'!$A31="Yes", 'Total Compensation'!K31,"")</f>
        <v/>
      </c>
      <c r="L31" s="49" t="str">
        <f>IF('Total Compensation'!$A31="Yes", 'Total Compensation'!L31,"")</f>
        <v/>
      </c>
      <c r="M31" s="49" t="str">
        <f>IF('Total Compensation'!$A31="Yes", 'Total Compensation'!M31,"")</f>
        <v/>
      </c>
      <c r="N31" s="49" t="str">
        <f>IF('Total Compensation'!$A31="Yes", 'Total Compensation'!N31,"")</f>
        <v/>
      </c>
      <c r="O31" s="49" t="str">
        <f>IF('Total Compensation'!$A31="Yes", 'Total Compensation'!O31,"")</f>
        <v/>
      </c>
      <c r="P31" s="49" t="str">
        <f>IF('Total Compensation'!$A31="Yes", 'Total Compensation'!P31,"")</f>
        <v/>
      </c>
    </row>
    <row r="32" spans="1:16" x14ac:dyDescent="0.25">
      <c r="B32" s="82" t="str">
        <f>IF('Total Compensation'!$A32="Yes", 'Total Compensation'!B32,"")</f>
        <v/>
      </c>
      <c r="C32" s="82"/>
      <c r="D32" s="82" t="str">
        <f>IF('Total Compensation'!$A32="Yes", 'Total Compensation'!D32,"")</f>
        <v/>
      </c>
      <c r="E32" s="82" t="str">
        <f>IF('Total Compensation'!$A32="Yes", 'Total Compensation'!E32,"")</f>
        <v/>
      </c>
      <c r="F32" s="82" t="str">
        <f>IF('Total Compensation'!$A32="Yes", 'Total Compensation'!F32,"")</f>
        <v/>
      </c>
      <c r="G32" s="82" t="str">
        <f>IF('Total Compensation'!$A32="Yes", 'Total Compensation'!G32,"")</f>
        <v/>
      </c>
      <c r="H32" s="82" t="str">
        <f>IF('Total Compensation'!$A32="Yes", 'Total Compensation'!H32,"")</f>
        <v/>
      </c>
      <c r="I32" s="50" t="str">
        <f>IF('Total Compensation'!$A32="Yes", 'Total Compensation'!I32,"")</f>
        <v/>
      </c>
      <c r="J32" s="50" t="str">
        <f>IF('Total Compensation'!$A32="Yes", 'Total Compensation'!J32,"")</f>
        <v/>
      </c>
      <c r="K32" s="49" t="str">
        <f>IF('Total Compensation'!$A32="Yes", 'Total Compensation'!K32,"")</f>
        <v/>
      </c>
      <c r="L32" s="49" t="str">
        <f>IF('Total Compensation'!$A32="Yes", 'Total Compensation'!L32,"")</f>
        <v/>
      </c>
      <c r="M32" s="49" t="str">
        <f>IF('Total Compensation'!$A32="Yes", 'Total Compensation'!M32,"")</f>
        <v/>
      </c>
      <c r="N32" s="49" t="str">
        <f>IF('Total Compensation'!$A32="Yes", 'Total Compensation'!N32,"")</f>
        <v/>
      </c>
      <c r="O32" s="49" t="str">
        <f>IF('Total Compensation'!$A32="Yes", 'Total Compensation'!O32,"")</f>
        <v/>
      </c>
      <c r="P32" s="49" t="str">
        <f>IF('Total Compensation'!$A32="Yes", 'Total Compensation'!P32,"")</f>
        <v/>
      </c>
    </row>
    <row r="33" spans="1:16" x14ac:dyDescent="0.25">
      <c r="B33" s="82" t="str">
        <f>IF('Total Compensation'!$A33="Yes", 'Total Compensation'!B33,"")</f>
        <v/>
      </c>
      <c r="C33" s="82"/>
      <c r="D33" s="82" t="str">
        <f>IF('Total Compensation'!$A33="Yes", 'Total Compensation'!D33,"")</f>
        <v/>
      </c>
      <c r="E33" s="82" t="str">
        <f>IF('Total Compensation'!$A33="Yes", 'Total Compensation'!E33,"")</f>
        <v/>
      </c>
      <c r="F33" s="82" t="str">
        <f>IF('Total Compensation'!$A33="Yes", 'Total Compensation'!F33,"")</f>
        <v/>
      </c>
      <c r="G33" s="82" t="str">
        <f>IF('Total Compensation'!$A33="Yes", 'Total Compensation'!G33,"")</f>
        <v/>
      </c>
      <c r="H33" s="82" t="str">
        <f>IF('Total Compensation'!$A33="Yes", 'Total Compensation'!H33,"")</f>
        <v/>
      </c>
      <c r="I33" s="50" t="str">
        <f>IF('Total Compensation'!$A33="Yes", 'Total Compensation'!I33,"")</f>
        <v/>
      </c>
      <c r="J33" s="50" t="str">
        <f>IF('Total Compensation'!$A33="Yes", 'Total Compensation'!J33,"")</f>
        <v/>
      </c>
      <c r="K33" s="49" t="str">
        <f>IF('Total Compensation'!$A33="Yes", 'Total Compensation'!K33,"")</f>
        <v/>
      </c>
      <c r="L33" s="49" t="str">
        <f>IF('Total Compensation'!$A33="Yes", 'Total Compensation'!L33,"")</f>
        <v/>
      </c>
      <c r="M33" s="49" t="str">
        <f>IF('Total Compensation'!$A33="Yes", 'Total Compensation'!M33,"")</f>
        <v/>
      </c>
      <c r="N33" s="49" t="str">
        <f>IF('Total Compensation'!$A33="Yes", 'Total Compensation'!N33,"")</f>
        <v/>
      </c>
      <c r="O33" s="49" t="str">
        <f>IF('Total Compensation'!$A33="Yes", 'Total Compensation'!O33,"")</f>
        <v/>
      </c>
      <c r="P33" s="49" t="str">
        <f>IF('Total Compensation'!$A33="Yes", 'Total Compensation'!P33,"")</f>
        <v/>
      </c>
    </row>
    <row r="34" spans="1:16" x14ac:dyDescent="0.25">
      <c r="B34" s="82" t="str">
        <f>IF('Total Compensation'!$A34="Yes", 'Total Compensation'!B34,"")</f>
        <v/>
      </c>
      <c r="C34" s="82"/>
      <c r="D34" s="82" t="str">
        <f>IF('Total Compensation'!$A34="Yes", 'Total Compensation'!D34,"")</f>
        <v/>
      </c>
      <c r="E34" s="82" t="str">
        <f>IF('Total Compensation'!$A34="Yes", 'Total Compensation'!E34,"")</f>
        <v/>
      </c>
      <c r="F34" s="82" t="str">
        <f>IF('Total Compensation'!$A34="Yes", 'Total Compensation'!F34,"")</f>
        <v/>
      </c>
      <c r="G34" s="82" t="str">
        <f>IF('Total Compensation'!$A34="Yes", 'Total Compensation'!G34,"")</f>
        <v/>
      </c>
      <c r="H34" s="82" t="str">
        <f>IF('Total Compensation'!$A34="Yes", 'Total Compensation'!H34,"")</f>
        <v/>
      </c>
      <c r="I34" s="50" t="str">
        <f>IF('Total Compensation'!$A34="Yes", 'Total Compensation'!I34,"")</f>
        <v/>
      </c>
      <c r="J34" s="50" t="str">
        <f>IF('Total Compensation'!$A34="Yes", 'Total Compensation'!J34,"")</f>
        <v/>
      </c>
      <c r="K34" s="49" t="str">
        <f>IF('Total Compensation'!$A34="Yes", 'Total Compensation'!K34,"")</f>
        <v/>
      </c>
      <c r="L34" s="49" t="str">
        <f>IF('Total Compensation'!$A34="Yes", 'Total Compensation'!L34,"")</f>
        <v/>
      </c>
      <c r="M34" s="49" t="str">
        <f>IF('Total Compensation'!$A34="Yes", 'Total Compensation'!M34,"")</f>
        <v/>
      </c>
      <c r="N34" s="49" t="str">
        <f>IF('Total Compensation'!$A34="Yes", 'Total Compensation'!N34,"")</f>
        <v/>
      </c>
      <c r="O34" s="49" t="str">
        <f>IF('Total Compensation'!$A34="Yes", 'Total Compensation'!O34,"")</f>
        <v/>
      </c>
      <c r="P34" s="49" t="str">
        <f>IF('Total Compensation'!$A34="Yes", 'Total Compensation'!P34,"")</f>
        <v/>
      </c>
    </row>
    <row r="35" spans="1:16" x14ac:dyDescent="0.25">
      <c r="B35" s="82" t="str">
        <f>IF('Total Compensation'!$A35="Yes", 'Total Compensation'!B35,"")</f>
        <v/>
      </c>
      <c r="C35" s="82"/>
      <c r="D35" s="82" t="str">
        <f>IF('Total Compensation'!$A35="Yes", 'Total Compensation'!D35,"")</f>
        <v/>
      </c>
      <c r="E35" s="82" t="str">
        <f>IF('Total Compensation'!$A35="Yes", 'Total Compensation'!E35,"")</f>
        <v/>
      </c>
      <c r="F35" s="82" t="str">
        <f>IF('Total Compensation'!$A35="Yes", 'Total Compensation'!F35,"")</f>
        <v/>
      </c>
      <c r="G35" s="82" t="str">
        <f>IF('Total Compensation'!$A35="Yes", 'Total Compensation'!G35,"")</f>
        <v/>
      </c>
      <c r="H35" s="82" t="str">
        <f>IF('Total Compensation'!$A35="Yes", 'Total Compensation'!H35,"")</f>
        <v/>
      </c>
      <c r="I35" s="50" t="str">
        <f>IF('Total Compensation'!$A35="Yes", 'Total Compensation'!I35,"")</f>
        <v/>
      </c>
      <c r="J35" s="50" t="str">
        <f>IF('Total Compensation'!$A35="Yes", 'Total Compensation'!J35,"")</f>
        <v/>
      </c>
      <c r="K35" s="49" t="str">
        <f>IF('Total Compensation'!$A35="Yes", 'Total Compensation'!K35,"")</f>
        <v/>
      </c>
      <c r="L35" s="49" t="str">
        <f>IF('Total Compensation'!$A35="Yes", 'Total Compensation'!L35,"")</f>
        <v/>
      </c>
      <c r="M35" s="49" t="str">
        <f>IF('Total Compensation'!$A35="Yes", 'Total Compensation'!M35,"")</f>
        <v/>
      </c>
      <c r="N35" s="49" t="str">
        <f>IF('Total Compensation'!$A35="Yes", 'Total Compensation'!N35,"")</f>
        <v/>
      </c>
      <c r="O35" s="49" t="str">
        <f>IF('Total Compensation'!$A35="Yes", 'Total Compensation'!O35,"")</f>
        <v/>
      </c>
      <c r="P35" s="49" t="str">
        <f>IF('Total Compensation'!$A35="Yes", 'Total Compensation'!P35,"")</f>
        <v/>
      </c>
    </row>
    <row r="36" spans="1:16" ht="15.75" thickBot="1" x14ac:dyDescent="0.3">
      <c r="B36" s="58" t="s">
        <v>70</v>
      </c>
      <c r="C36" s="58"/>
      <c r="D36" s="4"/>
      <c r="E36" s="4"/>
      <c r="F36" s="4"/>
      <c r="G36" s="4"/>
      <c r="H36" s="4"/>
      <c r="I36" s="4"/>
      <c r="J36" s="4"/>
      <c r="K36" s="59">
        <f>SUM(K25:K29)</f>
        <v>0</v>
      </c>
      <c r="L36" s="59">
        <f t="shared" ref="L36:O36" si="1">SUM(L25:L29)</f>
        <v>0</v>
      </c>
      <c r="M36" s="59">
        <f t="shared" si="1"/>
        <v>0</v>
      </c>
      <c r="N36" s="59">
        <f t="shared" si="1"/>
        <v>0</v>
      </c>
      <c r="O36" s="59">
        <f t="shared" si="1"/>
        <v>0</v>
      </c>
      <c r="P36" s="59">
        <f>SUM(P25:P29)</f>
        <v>0</v>
      </c>
    </row>
    <row r="37" spans="1:16" ht="15.75" thickTop="1" x14ac:dyDescent="0.25"/>
    <row r="38" spans="1:16" x14ac:dyDescent="0.25">
      <c r="B38" s="6" t="s">
        <v>110</v>
      </c>
      <c r="C38" s="6"/>
      <c r="D38" s="6"/>
      <c r="E38" s="6"/>
      <c r="F38" s="6"/>
      <c r="G38" s="6"/>
      <c r="H38" s="6"/>
      <c r="I38" s="6"/>
      <c r="J38" s="6"/>
      <c r="M38" s="56">
        <f>'Total Compensation'!M38</f>
        <v>0.03</v>
      </c>
      <c r="N38" s="56">
        <f>'Total Compensation'!N38</f>
        <v>0.03</v>
      </c>
      <c r="O38" s="56">
        <f>'Total Compensation'!O38</f>
        <v>0.03</v>
      </c>
      <c r="P38" s="56">
        <f>'Total Compensation'!P38</f>
        <v>0.03</v>
      </c>
    </row>
    <row r="41" spans="1:16" x14ac:dyDescent="0.25">
      <c r="A41" s="8" t="s">
        <v>34</v>
      </c>
      <c r="C41" s="4" t="s">
        <v>103</v>
      </c>
      <c r="D41" s="4" t="s">
        <v>11</v>
      </c>
      <c r="E41" s="4" t="s">
        <v>12</v>
      </c>
      <c r="F41" s="4" t="s">
        <v>13</v>
      </c>
      <c r="G41" s="4" t="s">
        <v>14</v>
      </c>
      <c r="H41" s="4" t="s">
        <v>15</v>
      </c>
      <c r="K41" s="4" t="s">
        <v>103</v>
      </c>
      <c r="L41" s="4" t="s">
        <v>11</v>
      </c>
      <c r="M41" s="4" t="s">
        <v>12</v>
      </c>
      <c r="N41" s="4" t="s">
        <v>13</v>
      </c>
      <c r="O41" s="4" t="s">
        <v>14</v>
      </c>
      <c r="P41" s="4" t="s">
        <v>15</v>
      </c>
    </row>
    <row r="42" spans="1:16" ht="15.75" thickBot="1" x14ac:dyDescent="0.3">
      <c r="B42" s="48"/>
      <c r="C42" s="5" t="s">
        <v>63</v>
      </c>
      <c r="D42" s="5" t="s">
        <v>63</v>
      </c>
      <c r="E42" s="5" t="s">
        <v>63</v>
      </c>
      <c r="F42" s="5" t="s">
        <v>63</v>
      </c>
      <c r="G42" s="5" t="s">
        <v>63</v>
      </c>
      <c r="H42" s="5" t="s">
        <v>63</v>
      </c>
      <c r="I42" s="48"/>
      <c r="J42" s="48"/>
      <c r="K42" s="5" t="s">
        <v>63</v>
      </c>
      <c r="L42" s="5" t="s">
        <v>63</v>
      </c>
      <c r="M42" s="5" t="s">
        <v>63</v>
      </c>
      <c r="N42" s="5" t="s">
        <v>63</v>
      </c>
      <c r="O42" s="5" t="s">
        <v>63</v>
      </c>
      <c r="P42" s="5" t="s">
        <v>63</v>
      </c>
    </row>
    <row r="43" spans="1:16" x14ac:dyDescent="0.25">
      <c r="B43" s="53" t="s">
        <v>113</v>
      </c>
      <c r="C43" s="53"/>
      <c r="D43" s="213" t="s">
        <v>107</v>
      </c>
      <c r="E43" s="213"/>
      <c r="F43" s="213"/>
      <c r="G43" s="213"/>
      <c r="H43" s="213"/>
      <c r="I43" s="53" t="s">
        <v>108</v>
      </c>
      <c r="J43" s="53" t="s">
        <v>109</v>
      </c>
    </row>
    <row r="44" spans="1:16" x14ac:dyDescent="0.25">
      <c r="B44" s="82" t="str">
        <f>IF('Total Compensation'!$A44="Yes", 'Total Compensation'!B44,"")</f>
        <v/>
      </c>
      <c r="C44" s="82" t="str">
        <f>IF('Total Compensation'!$A44="Yes", 'Total Compensation'!C44,"")</f>
        <v/>
      </c>
      <c r="D44" s="82" t="str">
        <f>IF('Total Compensation'!$A44="Yes", 'Total Compensation'!D44,"")</f>
        <v/>
      </c>
      <c r="E44" s="82" t="str">
        <f>IF('Total Compensation'!$A44="Yes", 'Total Compensation'!E44,"")</f>
        <v/>
      </c>
      <c r="F44" s="82" t="str">
        <f>IF('Total Compensation'!$A44="Yes", 'Total Compensation'!F44,"")</f>
        <v/>
      </c>
      <c r="G44" s="82" t="str">
        <f>IF('Total Compensation'!$A44="Yes", 'Total Compensation'!G44,"")</f>
        <v/>
      </c>
      <c r="H44" s="82" t="str">
        <f>IF('Total Compensation'!$A44="Yes", 'Total Compensation'!H44,"")</f>
        <v/>
      </c>
      <c r="I44" s="137" t="str">
        <f>IF('Total Compensation'!$A44="Yes", 'Total Compensation'!I44,"")</f>
        <v/>
      </c>
      <c r="J44" s="137" t="str">
        <f>IF('Total Compensation'!$A44="Yes", 'Total Compensation'!J44,"")</f>
        <v/>
      </c>
      <c r="K44" s="137" t="str">
        <f>IF('Total Compensation'!$A44="Yes", 'Total Compensation'!K44,"")</f>
        <v/>
      </c>
      <c r="L44" s="137" t="str">
        <f>IF('Total Compensation'!$A44="Yes", 'Total Compensation'!L44,"")</f>
        <v/>
      </c>
      <c r="M44" s="137" t="str">
        <f>IF('Total Compensation'!$A44="Yes", 'Total Compensation'!M44,"")</f>
        <v/>
      </c>
      <c r="N44" s="137" t="str">
        <f>IF('Total Compensation'!$A44="Yes", 'Total Compensation'!N44,"")</f>
        <v/>
      </c>
      <c r="O44" s="137" t="str">
        <f>IF('Total Compensation'!$A44="Yes", 'Total Compensation'!O44,"")</f>
        <v/>
      </c>
      <c r="P44" s="137" t="str">
        <f>IF('Total Compensation'!$A44="Yes", 'Total Compensation'!P44,"")</f>
        <v/>
      </c>
    </row>
    <row r="45" spans="1:16" x14ac:dyDescent="0.25">
      <c r="B45" s="82" t="str">
        <f>IF('Total Compensation'!$A45="Yes", 'Total Compensation'!B45,"")</f>
        <v/>
      </c>
      <c r="C45" s="82" t="str">
        <f>IF('Total Compensation'!$A45="Yes", 'Total Compensation'!C45,"")</f>
        <v/>
      </c>
      <c r="D45" s="82" t="str">
        <f>IF('Total Compensation'!$A45="Yes", 'Total Compensation'!D45,"")</f>
        <v/>
      </c>
      <c r="E45" s="82" t="str">
        <f>IF('Total Compensation'!$A45="Yes", 'Total Compensation'!E45,"")</f>
        <v/>
      </c>
      <c r="F45" s="82" t="str">
        <f>IF('Total Compensation'!$A45="Yes", 'Total Compensation'!F45,"")</f>
        <v/>
      </c>
      <c r="G45" s="82" t="str">
        <f>IF('Total Compensation'!$A45="Yes", 'Total Compensation'!G45,"")</f>
        <v/>
      </c>
      <c r="H45" s="82" t="str">
        <f>IF('Total Compensation'!$A45="Yes", 'Total Compensation'!H45,"")</f>
        <v/>
      </c>
      <c r="I45" s="137" t="str">
        <f>IF('Total Compensation'!$A45="Yes", 'Total Compensation'!I45,"")</f>
        <v/>
      </c>
      <c r="J45" s="137" t="str">
        <f>IF('Total Compensation'!$A45="Yes", 'Total Compensation'!J45,"")</f>
        <v/>
      </c>
      <c r="K45" s="137" t="str">
        <f>IF('Total Compensation'!$A45="Yes", 'Total Compensation'!K45,"")</f>
        <v/>
      </c>
      <c r="L45" s="137" t="str">
        <f>IF('Total Compensation'!$A45="Yes", 'Total Compensation'!L45,"")</f>
        <v/>
      </c>
      <c r="M45" s="137" t="str">
        <f>IF('Total Compensation'!$A45="Yes", 'Total Compensation'!M45,"")</f>
        <v/>
      </c>
      <c r="N45" s="137" t="str">
        <f>IF('Total Compensation'!$A45="Yes", 'Total Compensation'!N45,"")</f>
        <v/>
      </c>
      <c r="O45" s="137" t="str">
        <f>IF('Total Compensation'!$A45="Yes", 'Total Compensation'!O45,"")</f>
        <v/>
      </c>
      <c r="P45" s="137" t="str">
        <f>IF('Total Compensation'!$A45="Yes", 'Total Compensation'!P45,"")</f>
        <v/>
      </c>
    </row>
    <row r="46" spans="1:16" x14ac:dyDescent="0.25">
      <c r="B46" s="82" t="str">
        <f>IF('Total Compensation'!$A46="Yes", 'Total Compensation'!B46,"")</f>
        <v/>
      </c>
      <c r="C46" s="82" t="str">
        <f>IF('Total Compensation'!$A46="Yes", 'Total Compensation'!C46,"")</f>
        <v/>
      </c>
      <c r="D46" s="82" t="str">
        <f>IF('Total Compensation'!$A46="Yes", 'Total Compensation'!D46,"")</f>
        <v/>
      </c>
      <c r="E46" s="82" t="str">
        <f>IF('Total Compensation'!$A46="Yes", 'Total Compensation'!E46,"")</f>
        <v/>
      </c>
      <c r="F46" s="82" t="str">
        <f>IF('Total Compensation'!$A46="Yes", 'Total Compensation'!F46,"")</f>
        <v/>
      </c>
      <c r="G46" s="82" t="str">
        <f>IF('Total Compensation'!$A46="Yes", 'Total Compensation'!G46,"")</f>
        <v/>
      </c>
      <c r="H46" s="82" t="str">
        <f>IF('Total Compensation'!$A46="Yes", 'Total Compensation'!H46,"")</f>
        <v/>
      </c>
      <c r="I46" s="137" t="str">
        <f>IF('Total Compensation'!$A46="Yes", 'Total Compensation'!I46,"")</f>
        <v/>
      </c>
      <c r="J46" s="137" t="str">
        <f>IF('Total Compensation'!$A46="Yes", 'Total Compensation'!J46,"")</f>
        <v/>
      </c>
      <c r="K46" s="137" t="str">
        <f>IF('Total Compensation'!$A46="Yes", 'Total Compensation'!K46,"")</f>
        <v/>
      </c>
      <c r="L46" s="137" t="str">
        <f>IF('Total Compensation'!$A46="Yes", 'Total Compensation'!L46,"")</f>
        <v/>
      </c>
      <c r="M46" s="137" t="str">
        <f>IF('Total Compensation'!$A46="Yes", 'Total Compensation'!M46,"")</f>
        <v/>
      </c>
      <c r="N46" s="137" t="str">
        <f>IF('Total Compensation'!$A46="Yes", 'Total Compensation'!N46,"")</f>
        <v/>
      </c>
      <c r="O46" s="137" t="str">
        <f>IF('Total Compensation'!$A46="Yes", 'Total Compensation'!O46,"")</f>
        <v/>
      </c>
      <c r="P46" s="137" t="str">
        <f>IF('Total Compensation'!$A46="Yes", 'Total Compensation'!P46,"")</f>
        <v/>
      </c>
    </row>
    <row r="47" spans="1:16" x14ac:dyDescent="0.25">
      <c r="B47" s="82" t="str">
        <f>IF('Total Compensation'!$A47="Yes", 'Total Compensation'!B47,"")</f>
        <v/>
      </c>
      <c r="C47" s="82" t="str">
        <f>IF('Total Compensation'!$A47="Yes", 'Total Compensation'!C47,"")</f>
        <v/>
      </c>
      <c r="D47" s="82" t="str">
        <f>IF('Total Compensation'!$A47="Yes", 'Total Compensation'!D47,"")</f>
        <v/>
      </c>
      <c r="E47" s="82" t="str">
        <f>IF('Total Compensation'!$A47="Yes", 'Total Compensation'!E47,"")</f>
        <v/>
      </c>
      <c r="F47" s="82" t="str">
        <f>IF('Total Compensation'!$A47="Yes", 'Total Compensation'!F47,"")</f>
        <v/>
      </c>
      <c r="G47" s="82" t="str">
        <f>IF('Total Compensation'!$A47="Yes", 'Total Compensation'!G47,"")</f>
        <v/>
      </c>
      <c r="H47" s="82" t="str">
        <f>IF('Total Compensation'!$A47="Yes", 'Total Compensation'!H47,"")</f>
        <v/>
      </c>
      <c r="I47" s="137" t="str">
        <f>IF('Total Compensation'!$A47="Yes", 'Total Compensation'!I47,"")</f>
        <v/>
      </c>
      <c r="J47" s="137" t="str">
        <f>IF('Total Compensation'!$A47="Yes", 'Total Compensation'!J47,"")</f>
        <v/>
      </c>
      <c r="K47" s="137" t="str">
        <f>IF('Total Compensation'!$A47="Yes", 'Total Compensation'!K47,"")</f>
        <v/>
      </c>
      <c r="L47" s="137" t="str">
        <f>IF('Total Compensation'!$A47="Yes", 'Total Compensation'!L47,"")</f>
        <v/>
      </c>
      <c r="M47" s="137" t="str">
        <f>IF('Total Compensation'!$A47="Yes", 'Total Compensation'!M47,"")</f>
        <v/>
      </c>
      <c r="N47" s="137" t="str">
        <f>IF('Total Compensation'!$A47="Yes", 'Total Compensation'!N47,"")</f>
        <v/>
      </c>
      <c r="O47" s="137" t="str">
        <f>IF('Total Compensation'!$A47="Yes", 'Total Compensation'!O47,"")</f>
        <v/>
      </c>
      <c r="P47" s="137" t="str">
        <f>IF('Total Compensation'!$A47="Yes", 'Total Compensation'!P47,"")</f>
        <v/>
      </c>
    </row>
    <row r="48" spans="1:16" x14ac:dyDescent="0.25">
      <c r="B48" s="82" t="str">
        <f>IF('Total Compensation'!$A48="Yes", 'Total Compensation'!B48,"")</f>
        <v/>
      </c>
      <c r="C48" s="82" t="str">
        <f>IF('Total Compensation'!$A48="Yes", 'Total Compensation'!C48,"")</f>
        <v/>
      </c>
      <c r="D48" s="82" t="str">
        <f>IF('Total Compensation'!$A48="Yes", 'Total Compensation'!D48,"")</f>
        <v/>
      </c>
      <c r="E48" s="82" t="str">
        <f>IF('Total Compensation'!$A48="Yes", 'Total Compensation'!E48,"")</f>
        <v/>
      </c>
      <c r="F48" s="82" t="str">
        <f>IF('Total Compensation'!$A48="Yes", 'Total Compensation'!F48,"")</f>
        <v/>
      </c>
      <c r="G48" s="82" t="str">
        <f>IF('Total Compensation'!$A48="Yes", 'Total Compensation'!G48,"")</f>
        <v/>
      </c>
      <c r="H48" s="82" t="str">
        <f>IF('Total Compensation'!$A48="Yes", 'Total Compensation'!H48,"")</f>
        <v/>
      </c>
      <c r="I48" s="137" t="str">
        <f>IF('Total Compensation'!$A48="Yes", 'Total Compensation'!I48,"")</f>
        <v/>
      </c>
      <c r="J48" s="137" t="str">
        <f>IF('Total Compensation'!$A48="Yes", 'Total Compensation'!J48,"")</f>
        <v/>
      </c>
      <c r="K48" s="137" t="str">
        <f>IF('Total Compensation'!$A48="Yes", 'Total Compensation'!K48,"")</f>
        <v/>
      </c>
      <c r="L48" s="137" t="str">
        <f>IF('Total Compensation'!$A48="Yes", 'Total Compensation'!L48,"")</f>
        <v/>
      </c>
      <c r="M48" s="137" t="str">
        <f>IF('Total Compensation'!$A48="Yes", 'Total Compensation'!M48,"")</f>
        <v/>
      </c>
      <c r="N48" s="137" t="str">
        <f>IF('Total Compensation'!$A48="Yes", 'Total Compensation'!N48,"")</f>
        <v/>
      </c>
      <c r="O48" s="137" t="str">
        <f>IF('Total Compensation'!$A48="Yes", 'Total Compensation'!O48,"")</f>
        <v/>
      </c>
      <c r="P48" s="137" t="str">
        <f>IF('Total Compensation'!$A48="Yes", 'Total Compensation'!P48,"")</f>
        <v/>
      </c>
    </row>
    <row r="49" spans="1:16" x14ac:dyDescent="0.25">
      <c r="B49" s="82" t="str">
        <f>IF('Total Compensation'!$A49="Yes", 'Total Compensation'!B49,"")</f>
        <v/>
      </c>
      <c r="C49" s="82" t="str">
        <f>IF('Total Compensation'!$A49="Yes", 'Total Compensation'!C49,"")</f>
        <v/>
      </c>
      <c r="D49" s="82" t="str">
        <f>IF('Total Compensation'!$A49="Yes", 'Total Compensation'!D49,"")</f>
        <v/>
      </c>
      <c r="E49" s="82" t="str">
        <f>IF('Total Compensation'!$A49="Yes", 'Total Compensation'!E49,"")</f>
        <v/>
      </c>
      <c r="F49" s="82" t="str">
        <f>IF('Total Compensation'!$A49="Yes", 'Total Compensation'!F49,"")</f>
        <v/>
      </c>
      <c r="G49" s="82" t="str">
        <f>IF('Total Compensation'!$A49="Yes", 'Total Compensation'!G49,"")</f>
        <v/>
      </c>
      <c r="H49" s="82" t="str">
        <f>IF('Total Compensation'!$A49="Yes", 'Total Compensation'!H49,"")</f>
        <v/>
      </c>
      <c r="I49" s="137" t="str">
        <f>IF('Total Compensation'!$A49="Yes", 'Total Compensation'!I49,"")</f>
        <v/>
      </c>
      <c r="J49" s="137" t="str">
        <f>IF('Total Compensation'!$A49="Yes", 'Total Compensation'!J49,"")</f>
        <v/>
      </c>
      <c r="K49" s="137" t="str">
        <f>IF('Total Compensation'!$A49="Yes", 'Total Compensation'!K49,"")</f>
        <v/>
      </c>
      <c r="L49" s="137" t="str">
        <f>IF('Total Compensation'!$A49="Yes", 'Total Compensation'!L49,"")</f>
        <v/>
      </c>
      <c r="M49" s="137" t="str">
        <f>IF('Total Compensation'!$A49="Yes", 'Total Compensation'!M49,"")</f>
        <v/>
      </c>
      <c r="N49" s="137" t="str">
        <f>IF('Total Compensation'!$A49="Yes", 'Total Compensation'!N49,"")</f>
        <v/>
      </c>
      <c r="O49" s="137" t="str">
        <f>IF('Total Compensation'!$A49="Yes", 'Total Compensation'!O49,"")</f>
        <v/>
      </c>
      <c r="P49" s="137" t="str">
        <f>IF('Total Compensation'!$A49="Yes", 'Total Compensation'!P49,"")</f>
        <v/>
      </c>
    </row>
    <row r="50" spans="1:16" x14ac:dyDescent="0.25">
      <c r="B50" s="82" t="str">
        <f>IF('Total Compensation'!$A50="Yes", 'Total Compensation'!B50,"")</f>
        <v/>
      </c>
      <c r="C50" s="82" t="str">
        <f>IF('Total Compensation'!$A50="Yes", 'Total Compensation'!C50,"")</f>
        <v/>
      </c>
      <c r="D50" s="82" t="str">
        <f>IF('Total Compensation'!$A50="Yes", 'Total Compensation'!D50,"")</f>
        <v/>
      </c>
      <c r="E50" s="82" t="str">
        <f>IF('Total Compensation'!$A50="Yes", 'Total Compensation'!E50,"")</f>
        <v/>
      </c>
      <c r="F50" s="82" t="str">
        <f>IF('Total Compensation'!$A50="Yes", 'Total Compensation'!F50,"")</f>
        <v/>
      </c>
      <c r="G50" s="82" t="str">
        <f>IF('Total Compensation'!$A50="Yes", 'Total Compensation'!G50,"")</f>
        <v/>
      </c>
      <c r="H50" s="82" t="str">
        <f>IF('Total Compensation'!$A50="Yes", 'Total Compensation'!H50,"")</f>
        <v/>
      </c>
      <c r="I50" s="137" t="str">
        <f>IF('Total Compensation'!$A50="Yes", 'Total Compensation'!I50,"")</f>
        <v/>
      </c>
      <c r="J50" s="137" t="str">
        <f>IF('Total Compensation'!$A50="Yes", 'Total Compensation'!J50,"")</f>
        <v/>
      </c>
      <c r="K50" s="137" t="str">
        <f>IF('Total Compensation'!$A50="Yes", 'Total Compensation'!K50,"")</f>
        <v/>
      </c>
      <c r="L50" s="137" t="str">
        <f>IF('Total Compensation'!$A50="Yes", 'Total Compensation'!L50,"")</f>
        <v/>
      </c>
      <c r="M50" s="137" t="str">
        <f>IF('Total Compensation'!$A50="Yes", 'Total Compensation'!M50,"")</f>
        <v/>
      </c>
      <c r="N50" s="137" t="str">
        <f>IF('Total Compensation'!$A50="Yes", 'Total Compensation'!N50,"")</f>
        <v/>
      </c>
      <c r="O50" s="137" t="str">
        <f>IF('Total Compensation'!$A50="Yes", 'Total Compensation'!O50,"")</f>
        <v/>
      </c>
      <c r="P50" s="137" t="str">
        <f>IF('Total Compensation'!$A50="Yes", 'Total Compensation'!P50,"")</f>
        <v/>
      </c>
    </row>
    <row r="51" spans="1:16" x14ac:dyDescent="0.25">
      <c r="B51" s="82" t="str">
        <f>IF('Total Compensation'!$A51="Yes", 'Total Compensation'!B51,"")</f>
        <v/>
      </c>
      <c r="C51" s="82" t="str">
        <f>IF('Total Compensation'!$A51="Yes", 'Total Compensation'!C51,"")</f>
        <v/>
      </c>
      <c r="D51" s="82" t="str">
        <f>IF('Total Compensation'!$A51="Yes", 'Total Compensation'!D51,"")</f>
        <v/>
      </c>
      <c r="E51" s="82" t="str">
        <f>IF('Total Compensation'!$A51="Yes", 'Total Compensation'!E51,"")</f>
        <v/>
      </c>
      <c r="F51" s="82" t="str">
        <f>IF('Total Compensation'!$A51="Yes", 'Total Compensation'!F51,"")</f>
        <v/>
      </c>
      <c r="G51" s="82" t="str">
        <f>IF('Total Compensation'!$A51="Yes", 'Total Compensation'!G51,"")</f>
        <v/>
      </c>
      <c r="H51" s="82" t="str">
        <f>IF('Total Compensation'!$A51="Yes", 'Total Compensation'!H51,"")</f>
        <v/>
      </c>
      <c r="I51" s="137" t="str">
        <f>IF('Total Compensation'!$A51="Yes", 'Total Compensation'!I51,"")</f>
        <v/>
      </c>
      <c r="J51" s="137" t="str">
        <f>IF('Total Compensation'!$A51="Yes", 'Total Compensation'!J51,"")</f>
        <v/>
      </c>
      <c r="K51" s="137" t="str">
        <f>IF('Total Compensation'!$A51="Yes", 'Total Compensation'!K51,"")</f>
        <v/>
      </c>
      <c r="L51" s="137" t="str">
        <f>IF('Total Compensation'!$A51="Yes", 'Total Compensation'!L51,"")</f>
        <v/>
      </c>
      <c r="M51" s="137" t="str">
        <f>IF('Total Compensation'!$A51="Yes", 'Total Compensation'!M51,"")</f>
        <v/>
      </c>
      <c r="N51" s="137" t="str">
        <f>IF('Total Compensation'!$A51="Yes", 'Total Compensation'!N51,"")</f>
        <v/>
      </c>
      <c r="O51" s="137" t="str">
        <f>IF('Total Compensation'!$A51="Yes", 'Total Compensation'!O51,"")</f>
        <v/>
      </c>
      <c r="P51" s="137" t="str">
        <f>IF('Total Compensation'!$A51="Yes", 'Total Compensation'!P51,"")</f>
        <v/>
      </c>
    </row>
    <row r="52" spans="1:16" x14ac:dyDescent="0.25">
      <c r="B52" s="82" t="str">
        <f>IF('Total Compensation'!$A52="Yes", 'Total Compensation'!B52,"")</f>
        <v/>
      </c>
      <c r="C52" s="82" t="str">
        <f>IF('Total Compensation'!$A52="Yes", 'Total Compensation'!C52,"")</f>
        <v/>
      </c>
      <c r="D52" s="82" t="str">
        <f>IF('Total Compensation'!$A52="Yes", 'Total Compensation'!D52,"")</f>
        <v/>
      </c>
      <c r="E52" s="82" t="str">
        <f>IF('Total Compensation'!$A52="Yes", 'Total Compensation'!E52,"")</f>
        <v/>
      </c>
      <c r="F52" s="82" t="str">
        <f>IF('Total Compensation'!$A52="Yes", 'Total Compensation'!F52,"")</f>
        <v/>
      </c>
      <c r="G52" s="82" t="str">
        <f>IF('Total Compensation'!$A52="Yes", 'Total Compensation'!G52,"")</f>
        <v/>
      </c>
      <c r="H52" s="82" t="str">
        <f>IF('Total Compensation'!$A52="Yes", 'Total Compensation'!H52,"")</f>
        <v/>
      </c>
      <c r="I52" s="137" t="str">
        <f>IF('Total Compensation'!$A52="Yes", 'Total Compensation'!I52,"")</f>
        <v/>
      </c>
      <c r="J52" s="137" t="str">
        <f>IF('Total Compensation'!$A52="Yes", 'Total Compensation'!J52,"")</f>
        <v/>
      </c>
      <c r="K52" s="137" t="str">
        <f>IF('Total Compensation'!$A52="Yes", 'Total Compensation'!K52,"")</f>
        <v/>
      </c>
      <c r="L52" s="137" t="str">
        <f>IF('Total Compensation'!$A52="Yes", 'Total Compensation'!L52,"")</f>
        <v/>
      </c>
      <c r="M52" s="137" t="str">
        <f>IF('Total Compensation'!$A52="Yes", 'Total Compensation'!M52,"")</f>
        <v/>
      </c>
      <c r="N52" s="137" t="str">
        <f>IF('Total Compensation'!$A52="Yes", 'Total Compensation'!N52,"")</f>
        <v/>
      </c>
      <c r="O52" s="137" t="str">
        <f>IF('Total Compensation'!$A52="Yes", 'Total Compensation'!O52,"")</f>
        <v/>
      </c>
      <c r="P52" s="137" t="str">
        <f>IF('Total Compensation'!$A52="Yes", 'Total Compensation'!P52,"")</f>
        <v/>
      </c>
    </row>
    <row r="53" spans="1:16" x14ac:dyDescent="0.25">
      <c r="B53" s="82" t="str">
        <f>IF('Total Compensation'!$A53="Yes", 'Total Compensation'!B53,"")</f>
        <v/>
      </c>
      <c r="C53" s="82" t="str">
        <f>IF('Total Compensation'!$A53="Yes", 'Total Compensation'!C53,"")</f>
        <v/>
      </c>
      <c r="D53" s="82" t="str">
        <f>IF('Total Compensation'!$A53="Yes", 'Total Compensation'!D53,"")</f>
        <v/>
      </c>
      <c r="E53" s="82" t="str">
        <f>IF('Total Compensation'!$A53="Yes", 'Total Compensation'!E53,"")</f>
        <v/>
      </c>
      <c r="F53" s="82" t="str">
        <f>IF('Total Compensation'!$A53="Yes", 'Total Compensation'!F53,"")</f>
        <v/>
      </c>
      <c r="G53" s="82" t="str">
        <f>IF('Total Compensation'!$A53="Yes", 'Total Compensation'!G53,"")</f>
        <v/>
      </c>
      <c r="H53" s="82" t="str">
        <f>IF('Total Compensation'!$A53="Yes", 'Total Compensation'!H53,"")</f>
        <v/>
      </c>
      <c r="I53" s="137" t="str">
        <f>IF('Total Compensation'!$A53="Yes", 'Total Compensation'!I53,"")</f>
        <v/>
      </c>
      <c r="J53" s="137" t="str">
        <f>IF('Total Compensation'!$A53="Yes", 'Total Compensation'!J53,"")</f>
        <v/>
      </c>
      <c r="K53" s="137" t="str">
        <f>IF('Total Compensation'!$A53="Yes", 'Total Compensation'!K53,"")</f>
        <v/>
      </c>
      <c r="L53" s="137" t="str">
        <f>IF('Total Compensation'!$A53="Yes", 'Total Compensation'!L53,"")</f>
        <v/>
      </c>
      <c r="M53" s="137" t="str">
        <f>IF('Total Compensation'!$A53="Yes", 'Total Compensation'!M53,"")</f>
        <v/>
      </c>
      <c r="N53" s="137" t="str">
        <f>IF('Total Compensation'!$A53="Yes", 'Total Compensation'!N53,"")</f>
        <v/>
      </c>
      <c r="O53" s="137" t="str">
        <f>IF('Total Compensation'!$A53="Yes", 'Total Compensation'!O53,"")</f>
        <v/>
      </c>
      <c r="P53" s="137" t="str">
        <f>IF('Total Compensation'!$A53="Yes", 'Total Compensation'!P53,"")</f>
        <v/>
      </c>
    </row>
    <row r="54" spans="1:16" x14ac:dyDescent="0.25">
      <c r="B54" s="82" t="str">
        <f>IF('Total Compensation'!$A54="Yes", 'Total Compensation'!B54,"")</f>
        <v/>
      </c>
      <c r="C54" s="82" t="str">
        <f>IF('Total Compensation'!$A54="Yes", 'Total Compensation'!C54,"")</f>
        <v/>
      </c>
      <c r="D54" s="82" t="str">
        <f>IF('Total Compensation'!$A54="Yes", 'Total Compensation'!D54,"")</f>
        <v/>
      </c>
      <c r="E54" s="82" t="str">
        <f>IF('Total Compensation'!$A54="Yes", 'Total Compensation'!E54,"")</f>
        <v/>
      </c>
      <c r="F54" s="82" t="str">
        <f>IF('Total Compensation'!$A54="Yes", 'Total Compensation'!F54,"")</f>
        <v/>
      </c>
      <c r="G54" s="82" t="str">
        <f>IF('Total Compensation'!$A54="Yes", 'Total Compensation'!G54,"")</f>
        <v/>
      </c>
      <c r="H54" s="82" t="str">
        <f>IF('Total Compensation'!$A54="Yes", 'Total Compensation'!H54,"")</f>
        <v/>
      </c>
      <c r="I54" s="137" t="str">
        <f>IF('Total Compensation'!$A54="Yes", 'Total Compensation'!I54,"")</f>
        <v/>
      </c>
      <c r="J54" s="137" t="str">
        <f>IF('Total Compensation'!$A54="Yes", 'Total Compensation'!J54,"")</f>
        <v/>
      </c>
      <c r="K54" s="137" t="str">
        <f>IF('Total Compensation'!$A54="Yes", 'Total Compensation'!K54,"")</f>
        <v/>
      </c>
      <c r="L54" s="137" t="str">
        <f>IF('Total Compensation'!$A54="Yes", 'Total Compensation'!L54,"")</f>
        <v/>
      </c>
      <c r="M54" s="137" t="str">
        <f>IF('Total Compensation'!$A54="Yes", 'Total Compensation'!M54,"")</f>
        <v/>
      </c>
      <c r="N54" s="137" t="str">
        <f>IF('Total Compensation'!$A54="Yes", 'Total Compensation'!N54,"")</f>
        <v/>
      </c>
      <c r="O54" s="137" t="str">
        <f>IF('Total Compensation'!$A54="Yes", 'Total Compensation'!O54,"")</f>
        <v/>
      </c>
      <c r="P54" s="137" t="str">
        <f>IF('Total Compensation'!$A54="Yes", 'Total Compensation'!P54,"")</f>
        <v/>
      </c>
    </row>
    <row r="55" spans="1:16" x14ac:dyDescent="0.25">
      <c r="B55" s="82" t="str">
        <f>IF('Total Compensation'!$A55="Yes", 'Total Compensation'!B55,"")</f>
        <v/>
      </c>
      <c r="C55" s="82" t="str">
        <f>IF('Total Compensation'!$A55="Yes", 'Total Compensation'!C55,"")</f>
        <v/>
      </c>
      <c r="D55" s="82" t="str">
        <f>IF('Total Compensation'!$A55="Yes", 'Total Compensation'!D55,"")</f>
        <v/>
      </c>
      <c r="E55" s="82" t="str">
        <f>IF('Total Compensation'!$A55="Yes", 'Total Compensation'!E55,"")</f>
        <v/>
      </c>
      <c r="F55" s="82" t="str">
        <f>IF('Total Compensation'!$A55="Yes", 'Total Compensation'!F55,"")</f>
        <v/>
      </c>
      <c r="G55" s="82" t="str">
        <f>IF('Total Compensation'!$A55="Yes", 'Total Compensation'!G55,"")</f>
        <v/>
      </c>
      <c r="H55" s="82" t="str">
        <f>IF('Total Compensation'!$A55="Yes", 'Total Compensation'!H55,"")</f>
        <v/>
      </c>
      <c r="I55" s="137" t="str">
        <f>IF('Total Compensation'!$A55="Yes", 'Total Compensation'!I55,"")</f>
        <v/>
      </c>
      <c r="J55" s="137" t="str">
        <f>IF('Total Compensation'!$A55="Yes", 'Total Compensation'!J55,"")</f>
        <v/>
      </c>
      <c r="K55" s="137" t="str">
        <f>IF('Total Compensation'!$A55="Yes", 'Total Compensation'!K55,"")</f>
        <v/>
      </c>
      <c r="L55" s="137" t="str">
        <f>IF('Total Compensation'!$A55="Yes", 'Total Compensation'!L55,"")</f>
        <v/>
      </c>
      <c r="M55" s="137" t="str">
        <f>IF('Total Compensation'!$A55="Yes", 'Total Compensation'!M55,"")</f>
        <v/>
      </c>
      <c r="N55" s="137" t="str">
        <f>IF('Total Compensation'!$A55="Yes", 'Total Compensation'!N55,"")</f>
        <v/>
      </c>
      <c r="O55" s="137" t="str">
        <f>IF('Total Compensation'!$A55="Yes", 'Total Compensation'!O55,"")</f>
        <v/>
      </c>
      <c r="P55" s="137" t="str">
        <f>IF('Total Compensation'!$A55="Yes", 'Total Compensation'!P55,"")</f>
        <v/>
      </c>
    </row>
    <row r="56" spans="1:16" ht="15.75" thickBot="1" x14ac:dyDescent="0.3">
      <c r="B56" s="58" t="s">
        <v>70</v>
      </c>
      <c r="C56" s="58"/>
      <c r="D56" s="4"/>
      <c r="E56" s="4"/>
      <c r="F56" s="4"/>
      <c r="G56" s="4"/>
      <c r="H56" s="4"/>
      <c r="I56" s="4"/>
      <c r="J56" s="4"/>
      <c r="K56" s="59">
        <f>SUM(K44:K48)</f>
        <v>0</v>
      </c>
      <c r="L56" s="59">
        <f t="shared" ref="L56:P56" si="2">SUM(L44:L48)</f>
        <v>0</v>
      </c>
      <c r="M56" s="59">
        <f t="shared" si="2"/>
        <v>0</v>
      </c>
      <c r="N56" s="59">
        <f t="shared" si="2"/>
        <v>0</v>
      </c>
      <c r="O56" s="59">
        <f t="shared" si="2"/>
        <v>0</v>
      </c>
      <c r="P56" s="59">
        <f t="shared" si="2"/>
        <v>0</v>
      </c>
    </row>
    <row r="57" spans="1:16" ht="15.75" thickTop="1" x14ac:dyDescent="0.25"/>
    <row r="58" spans="1:16" x14ac:dyDescent="0.25">
      <c r="B58" s="6" t="s">
        <v>110</v>
      </c>
      <c r="C58" s="6"/>
      <c r="D58" s="6"/>
      <c r="E58" s="6"/>
      <c r="F58" s="6"/>
      <c r="G58" s="6"/>
      <c r="H58" s="6"/>
      <c r="I58" s="6"/>
      <c r="J58" s="6"/>
      <c r="M58" s="56">
        <f>'Total Compensation'!M57</f>
        <v>0.03</v>
      </c>
      <c r="N58" s="56">
        <f>'Total Compensation'!N57</f>
        <v>0.03</v>
      </c>
      <c r="O58" s="56">
        <f>'Total Compensation'!O57</f>
        <v>0.03</v>
      </c>
      <c r="P58" s="56">
        <f>'Total Compensation'!P57</f>
        <v>0.03</v>
      </c>
    </row>
    <row r="59" spans="1:16" x14ac:dyDescent="0.25">
      <c r="B59" s="6"/>
      <c r="C59" s="6"/>
      <c r="D59" s="6"/>
      <c r="E59" s="6"/>
      <c r="F59" s="6"/>
      <c r="G59" s="6"/>
      <c r="H59" s="6"/>
      <c r="I59" s="6"/>
      <c r="J59" s="6"/>
      <c r="M59" s="56"/>
      <c r="N59" s="56"/>
      <c r="O59" s="56"/>
      <c r="P59" s="56"/>
    </row>
    <row r="60" spans="1:16" x14ac:dyDescent="0.25">
      <c r="A60" s="8" t="s">
        <v>35</v>
      </c>
      <c r="C60" s="4" t="s">
        <v>103</v>
      </c>
      <c r="D60" s="4" t="s">
        <v>11</v>
      </c>
      <c r="E60" s="4" t="s">
        <v>12</v>
      </c>
      <c r="F60" s="4" t="s">
        <v>13</v>
      </c>
      <c r="G60" s="4" t="s">
        <v>14</v>
      </c>
      <c r="H60" s="4" t="s">
        <v>15</v>
      </c>
      <c r="K60" s="4" t="s">
        <v>103</v>
      </c>
      <c r="L60" s="4" t="s">
        <v>11</v>
      </c>
      <c r="M60" s="4" t="s">
        <v>12</v>
      </c>
      <c r="N60" s="4" t="s">
        <v>13</v>
      </c>
      <c r="O60" s="4" t="s">
        <v>14</v>
      </c>
      <c r="P60" s="4" t="s">
        <v>15</v>
      </c>
    </row>
    <row r="61" spans="1:16" ht="15.75" thickBot="1" x14ac:dyDescent="0.3">
      <c r="B61" s="48"/>
      <c r="C61" s="5" t="s">
        <v>63</v>
      </c>
      <c r="D61" s="5" t="s">
        <v>63</v>
      </c>
      <c r="E61" s="5" t="s">
        <v>63</v>
      </c>
      <c r="F61" s="5" t="s">
        <v>63</v>
      </c>
      <c r="G61" s="5" t="s">
        <v>63</v>
      </c>
      <c r="H61" s="5" t="s">
        <v>63</v>
      </c>
      <c r="I61" s="48"/>
      <c r="J61" s="48"/>
      <c r="K61" s="5" t="s">
        <v>63</v>
      </c>
      <c r="L61" s="5" t="s">
        <v>63</v>
      </c>
      <c r="M61" s="5" t="s">
        <v>63</v>
      </c>
      <c r="N61" s="5" t="s">
        <v>63</v>
      </c>
      <c r="O61" s="5" t="s">
        <v>63</v>
      </c>
      <c r="P61" s="5" t="s">
        <v>63</v>
      </c>
    </row>
    <row r="62" spans="1:16" x14ac:dyDescent="0.25">
      <c r="A62" s="57"/>
      <c r="B62" s="53" t="s">
        <v>114</v>
      </c>
      <c r="C62" s="53"/>
      <c r="D62" s="213" t="s">
        <v>107</v>
      </c>
      <c r="E62" s="213"/>
      <c r="F62" s="213"/>
      <c r="G62" s="213"/>
      <c r="H62" s="213"/>
      <c r="I62" s="53" t="s">
        <v>108</v>
      </c>
      <c r="J62" s="53" t="s">
        <v>109</v>
      </c>
    </row>
    <row r="63" spans="1:16" x14ac:dyDescent="0.25">
      <c r="A63" s="57"/>
      <c r="B63" s="82" t="str">
        <f>IF('Total Compensation'!$A62="Yes", 'Total Compensation'!B62,"")</f>
        <v/>
      </c>
      <c r="C63" s="82"/>
      <c r="D63" s="82" t="str">
        <f>IF('Total Compensation'!$A62="Yes", 'Total Compensation'!D62,"")</f>
        <v/>
      </c>
      <c r="E63" s="82" t="str">
        <f>IF('Total Compensation'!$A62="Yes", 'Total Compensation'!E62,"")</f>
        <v/>
      </c>
      <c r="F63" s="82" t="str">
        <f>IF('Total Compensation'!$A62="Yes", 'Total Compensation'!F62,"")</f>
        <v/>
      </c>
      <c r="G63" s="82" t="str">
        <f>IF('Total Compensation'!$A62="Yes", 'Total Compensation'!G62,"")</f>
        <v/>
      </c>
      <c r="H63" s="82" t="str">
        <f>IF('Total Compensation'!$A62="Yes", 'Total Compensation'!H62,"")</f>
        <v/>
      </c>
      <c r="I63" s="50" t="str">
        <f>IF('Total Compensation'!$A62="Yes", 'Total Compensation'!I62,"")</f>
        <v/>
      </c>
      <c r="J63" s="50" t="str">
        <f>IF('Total Compensation'!$A62="Yes", 'Total Compensation'!J62,"")</f>
        <v/>
      </c>
      <c r="K63" s="49" t="str">
        <f>IF('Total Compensation'!$A62="Yes", 'Total Compensation'!K62,"")</f>
        <v/>
      </c>
      <c r="L63" s="49" t="str">
        <f>IF('Total Compensation'!$A62="Yes", 'Total Compensation'!L62,"")</f>
        <v/>
      </c>
      <c r="M63" s="49" t="str">
        <f>IF('Total Compensation'!$A62="Yes", 'Total Compensation'!M62,"")</f>
        <v/>
      </c>
      <c r="N63" s="49" t="str">
        <f>IF('Total Compensation'!$A62="Yes", 'Total Compensation'!N62,"")</f>
        <v/>
      </c>
      <c r="O63" s="49" t="str">
        <f>IF('Total Compensation'!$A62="Yes", 'Total Compensation'!O62,"")</f>
        <v/>
      </c>
      <c r="P63" s="49" t="str">
        <f>IF('Total Compensation'!$A62="Yes", 'Total Compensation'!P62,"")</f>
        <v/>
      </c>
    </row>
    <row r="64" spans="1:16" x14ac:dyDescent="0.25">
      <c r="B64" s="82" t="str">
        <f>IF('Total Compensation'!$A63="Yes", 'Total Compensation'!B63,"")</f>
        <v/>
      </c>
      <c r="C64" s="82"/>
      <c r="D64" s="82" t="str">
        <f>IF('Total Compensation'!$A63="Yes", 'Total Compensation'!D63,"")</f>
        <v/>
      </c>
      <c r="E64" s="82" t="str">
        <f>IF('Total Compensation'!$A63="Yes", 'Total Compensation'!E63,"")</f>
        <v/>
      </c>
      <c r="F64" s="82" t="str">
        <f>IF('Total Compensation'!$A63="Yes", 'Total Compensation'!F63,"")</f>
        <v/>
      </c>
      <c r="G64" s="82" t="str">
        <f>IF('Total Compensation'!$A63="Yes", 'Total Compensation'!G63,"")</f>
        <v/>
      </c>
      <c r="H64" s="82" t="str">
        <f>IF('Total Compensation'!$A63="Yes", 'Total Compensation'!H63,"")</f>
        <v/>
      </c>
      <c r="I64" s="50" t="str">
        <f>IF('Total Compensation'!$A63="Yes", 'Total Compensation'!I63,"")</f>
        <v/>
      </c>
      <c r="J64" s="50" t="str">
        <f>IF('Total Compensation'!$A63="Yes", 'Total Compensation'!J63,"")</f>
        <v/>
      </c>
      <c r="K64" s="49" t="str">
        <f>IF('Total Compensation'!$A63="Yes", 'Total Compensation'!K63,"")</f>
        <v/>
      </c>
      <c r="L64" s="49" t="str">
        <f>IF('Total Compensation'!$A63="Yes", 'Total Compensation'!L63,"")</f>
        <v/>
      </c>
      <c r="M64" s="49" t="str">
        <f>IF('Total Compensation'!$A63="Yes", 'Total Compensation'!M63,"")</f>
        <v/>
      </c>
      <c r="N64" s="49" t="str">
        <f>IF('Total Compensation'!$A63="Yes", 'Total Compensation'!N63,"")</f>
        <v/>
      </c>
      <c r="O64" s="49" t="str">
        <f>IF('Total Compensation'!$A63="Yes", 'Total Compensation'!O63,"")</f>
        <v/>
      </c>
      <c r="P64" s="49" t="str">
        <f>IF('Total Compensation'!$A63="Yes", 'Total Compensation'!P63,"")</f>
        <v/>
      </c>
    </row>
    <row r="65" spans="1:16" x14ac:dyDescent="0.25">
      <c r="B65" s="82" t="str">
        <f>IF('Total Compensation'!$A64="Yes", 'Total Compensation'!B64,"")</f>
        <v/>
      </c>
      <c r="C65" s="82"/>
      <c r="D65" s="82" t="str">
        <f>IF('Total Compensation'!$A64="Yes", 'Total Compensation'!D64,"")</f>
        <v/>
      </c>
      <c r="E65" s="82" t="str">
        <f>IF('Total Compensation'!$A64="Yes", 'Total Compensation'!E64,"")</f>
        <v/>
      </c>
      <c r="F65" s="82" t="str">
        <f>IF('Total Compensation'!$A64="Yes", 'Total Compensation'!F64,"")</f>
        <v/>
      </c>
      <c r="G65" s="82" t="str">
        <f>IF('Total Compensation'!$A64="Yes", 'Total Compensation'!G64,"")</f>
        <v/>
      </c>
      <c r="H65" s="82" t="str">
        <f>IF('Total Compensation'!$A64="Yes", 'Total Compensation'!H64,"")</f>
        <v/>
      </c>
      <c r="I65" s="50" t="str">
        <f>IF('Total Compensation'!$A64="Yes", 'Total Compensation'!I64,"")</f>
        <v/>
      </c>
      <c r="J65" s="50" t="str">
        <f>IF('Total Compensation'!$A64="Yes", 'Total Compensation'!J64,"")</f>
        <v/>
      </c>
      <c r="K65" s="49" t="str">
        <f>IF('Total Compensation'!$A64="Yes", 'Total Compensation'!K64,"")</f>
        <v/>
      </c>
      <c r="L65" s="49" t="str">
        <f>IF('Total Compensation'!$A64="Yes", 'Total Compensation'!L64,"")</f>
        <v/>
      </c>
      <c r="M65" s="49" t="str">
        <f>IF('Total Compensation'!$A64="Yes", 'Total Compensation'!M64,"")</f>
        <v/>
      </c>
      <c r="N65" s="49" t="str">
        <f>IF('Total Compensation'!$A64="Yes", 'Total Compensation'!N64,"")</f>
        <v/>
      </c>
      <c r="O65" s="49" t="str">
        <f>IF('Total Compensation'!$A64="Yes", 'Total Compensation'!O64,"")</f>
        <v/>
      </c>
      <c r="P65" s="49" t="str">
        <f>IF('Total Compensation'!$A64="Yes", 'Total Compensation'!P64,"")</f>
        <v/>
      </c>
    </row>
    <row r="66" spans="1:16" x14ac:dyDescent="0.25">
      <c r="B66" s="82" t="str">
        <f>IF('Total Compensation'!$A65="Yes", 'Total Compensation'!B65,"")</f>
        <v/>
      </c>
      <c r="C66" s="82"/>
      <c r="D66" s="82" t="str">
        <f>IF('Total Compensation'!$A65="Yes", 'Total Compensation'!D65,"")</f>
        <v/>
      </c>
      <c r="E66" s="82" t="str">
        <f>IF('Total Compensation'!$A65="Yes", 'Total Compensation'!E65,"")</f>
        <v/>
      </c>
      <c r="F66" s="82" t="str">
        <f>IF('Total Compensation'!$A65="Yes", 'Total Compensation'!F65,"")</f>
        <v/>
      </c>
      <c r="G66" s="82" t="str">
        <f>IF('Total Compensation'!$A65="Yes", 'Total Compensation'!G65,"")</f>
        <v/>
      </c>
      <c r="H66" s="82" t="str">
        <f>IF('Total Compensation'!$A65="Yes", 'Total Compensation'!H65,"")</f>
        <v/>
      </c>
      <c r="I66" s="50" t="str">
        <f>IF('Total Compensation'!$A65="Yes", 'Total Compensation'!I65,"")</f>
        <v/>
      </c>
      <c r="J66" s="50" t="str">
        <f>IF('Total Compensation'!$A65="Yes", 'Total Compensation'!J65,"")</f>
        <v/>
      </c>
      <c r="K66" s="49" t="str">
        <f>IF('Total Compensation'!$A65="Yes", 'Total Compensation'!K65,"")</f>
        <v/>
      </c>
      <c r="L66" s="49" t="str">
        <f>IF('Total Compensation'!$A65="Yes", 'Total Compensation'!L65,"")</f>
        <v/>
      </c>
      <c r="M66" s="49" t="str">
        <f>IF('Total Compensation'!$A65="Yes", 'Total Compensation'!M65,"")</f>
        <v/>
      </c>
      <c r="N66" s="49" t="str">
        <f>IF('Total Compensation'!$A65="Yes", 'Total Compensation'!N65,"")</f>
        <v/>
      </c>
      <c r="O66" s="49" t="str">
        <f>IF('Total Compensation'!$A65="Yes", 'Total Compensation'!O65,"")</f>
        <v/>
      </c>
      <c r="P66" s="49" t="str">
        <f>IF('Total Compensation'!$A65="Yes", 'Total Compensation'!P65,"")</f>
        <v/>
      </c>
    </row>
    <row r="67" spans="1:16" x14ac:dyDescent="0.25">
      <c r="B67" s="82" t="str">
        <f>IF('Total Compensation'!$A66="Yes", 'Total Compensation'!B66,"")</f>
        <v/>
      </c>
      <c r="C67" s="82"/>
      <c r="D67" s="82" t="str">
        <f>IF('Total Compensation'!$A66="Yes", 'Total Compensation'!D66,"")</f>
        <v/>
      </c>
      <c r="E67" s="82" t="str">
        <f>IF('Total Compensation'!$A66="Yes", 'Total Compensation'!E66,"")</f>
        <v/>
      </c>
      <c r="F67" s="82" t="str">
        <f>IF('Total Compensation'!$A66="Yes", 'Total Compensation'!F66,"")</f>
        <v/>
      </c>
      <c r="G67" s="82" t="str">
        <f>IF('Total Compensation'!$A66="Yes", 'Total Compensation'!G66,"")</f>
        <v/>
      </c>
      <c r="H67" s="82" t="str">
        <f>IF('Total Compensation'!$A66="Yes", 'Total Compensation'!H66,"")</f>
        <v/>
      </c>
      <c r="I67" s="50" t="str">
        <f>IF('Total Compensation'!$A66="Yes", 'Total Compensation'!I66,"")</f>
        <v/>
      </c>
      <c r="J67" s="50" t="str">
        <f>IF('Total Compensation'!$A66="Yes", 'Total Compensation'!J66,"")</f>
        <v/>
      </c>
      <c r="K67" s="49" t="str">
        <f>IF('Total Compensation'!$A66="Yes", 'Total Compensation'!K66,"")</f>
        <v/>
      </c>
      <c r="L67" s="49" t="str">
        <f>IF('Total Compensation'!$A66="Yes", 'Total Compensation'!L66,"")</f>
        <v/>
      </c>
      <c r="M67" s="49" t="str">
        <f>IF('Total Compensation'!$A66="Yes", 'Total Compensation'!M66,"")</f>
        <v/>
      </c>
      <c r="N67" s="49" t="str">
        <f>IF('Total Compensation'!$A66="Yes", 'Total Compensation'!N66,"")</f>
        <v/>
      </c>
      <c r="O67" s="49" t="str">
        <f>IF('Total Compensation'!$A66="Yes", 'Total Compensation'!O66,"")</f>
        <v/>
      </c>
      <c r="P67" s="49" t="str">
        <f>IF('Total Compensation'!$A66="Yes", 'Total Compensation'!P66,"")</f>
        <v/>
      </c>
    </row>
    <row r="68" spans="1:16" x14ac:dyDescent="0.25">
      <c r="B68" s="82" t="str">
        <f>IF('Total Compensation'!$A67="Yes", 'Total Compensation'!B67,"")</f>
        <v/>
      </c>
      <c r="C68" s="82"/>
      <c r="D68" s="82" t="str">
        <f>IF('Total Compensation'!$A67="Yes", 'Total Compensation'!D67,"")</f>
        <v/>
      </c>
      <c r="E68" s="82" t="str">
        <f>IF('Total Compensation'!$A67="Yes", 'Total Compensation'!E67,"")</f>
        <v/>
      </c>
      <c r="F68" s="82" t="str">
        <f>IF('Total Compensation'!$A67="Yes", 'Total Compensation'!F67,"")</f>
        <v/>
      </c>
      <c r="G68" s="82" t="str">
        <f>IF('Total Compensation'!$A67="Yes", 'Total Compensation'!G67,"")</f>
        <v/>
      </c>
      <c r="H68" s="82" t="str">
        <f>IF('Total Compensation'!$A67="Yes", 'Total Compensation'!H67,"")</f>
        <v/>
      </c>
      <c r="I68" s="50" t="str">
        <f>IF('Total Compensation'!$A67="Yes", 'Total Compensation'!I67,"")</f>
        <v/>
      </c>
      <c r="J68" s="50" t="str">
        <f>IF('Total Compensation'!$A67="Yes", 'Total Compensation'!J67,"")</f>
        <v/>
      </c>
      <c r="K68" s="49" t="str">
        <f>IF('Total Compensation'!$A67="Yes", 'Total Compensation'!K67,"")</f>
        <v/>
      </c>
      <c r="L68" s="49" t="str">
        <f>IF('Total Compensation'!$A67="Yes", 'Total Compensation'!L67,"")</f>
        <v/>
      </c>
      <c r="M68" s="49" t="str">
        <f>IF('Total Compensation'!$A67="Yes", 'Total Compensation'!M67,"")</f>
        <v/>
      </c>
      <c r="N68" s="49" t="str">
        <f>IF('Total Compensation'!$A67="Yes", 'Total Compensation'!N67,"")</f>
        <v/>
      </c>
      <c r="O68" s="49" t="str">
        <f>IF('Total Compensation'!$A67="Yes", 'Total Compensation'!O67,"")</f>
        <v/>
      </c>
      <c r="P68" s="49" t="str">
        <f>IF('Total Compensation'!$A67="Yes", 'Total Compensation'!P67,"")</f>
        <v/>
      </c>
    </row>
    <row r="69" spans="1:16" x14ac:dyDescent="0.25">
      <c r="B69" s="82" t="str">
        <f>IF('Total Compensation'!$A68="Yes", 'Total Compensation'!B68,"")</f>
        <v/>
      </c>
      <c r="C69" s="82"/>
      <c r="D69" s="82" t="str">
        <f>IF('Total Compensation'!$A68="Yes", 'Total Compensation'!D68,"")</f>
        <v/>
      </c>
      <c r="E69" s="82" t="str">
        <f>IF('Total Compensation'!$A68="Yes", 'Total Compensation'!E68,"")</f>
        <v/>
      </c>
      <c r="F69" s="82" t="str">
        <f>IF('Total Compensation'!$A68="Yes", 'Total Compensation'!F68,"")</f>
        <v/>
      </c>
      <c r="G69" s="82" t="str">
        <f>IF('Total Compensation'!$A68="Yes", 'Total Compensation'!G68,"")</f>
        <v/>
      </c>
      <c r="H69" s="82" t="str">
        <f>IF('Total Compensation'!$A68="Yes", 'Total Compensation'!H68,"")</f>
        <v/>
      </c>
      <c r="I69" s="50" t="str">
        <f>IF('Total Compensation'!$A68="Yes", 'Total Compensation'!I68,"")</f>
        <v/>
      </c>
      <c r="J69" s="50" t="str">
        <f>IF('Total Compensation'!$A68="Yes", 'Total Compensation'!J68,"")</f>
        <v/>
      </c>
      <c r="K69" s="49" t="str">
        <f>IF('Total Compensation'!$A68="Yes", 'Total Compensation'!K68,"")</f>
        <v/>
      </c>
      <c r="L69" s="49" t="str">
        <f>IF('Total Compensation'!$A68="Yes", 'Total Compensation'!L68,"")</f>
        <v/>
      </c>
      <c r="M69" s="49" t="str">
        <f>IF('Total Compensation'!$A68="Yes", 'Total Compensation'!M68,"")</f>
        <v/>
      </c>
      <c r="N69" s="49" t="str">
        <f>IF('Total Compensation'!$A68="Yes", 'Total Compensation'!N68,"")</f>
        <v/>
      </c>
      <c r="O69" s="49" t="str">
        <f>IF('Total Compensation'!$A68="Yes", 'Total Compensation'!O68,"")</f>
        <v/>
      </c>
      <c r="P69" s="49" t="str">
        <f>IF('Total Compensation'!$A68="Yes", 'Total Compensation'!P68,"")</f>
        <v/>
      </c>
    </row>
    <row r="70" spans="1:16" x14ac:dyDescent="0.25">
      <c r="B70" s="82" t="str">
        <f>IF('Total Compensation'!$A69="Yes", 'Total Compensation'!B69,"")</f>
        <v/>
      </c>
      <c r="C70" s="82"/>
      <c r="D70" s="82" t="str">
        <f>IF('Total Compensation'!$A69="Yes", 'Total Compensation'!D69,"")</f>
        <v/>
      </c>
      <c r="E70" s="82" t="str">
        <f>IF('Total Compensation'!$A69="Yes", 'Total Compensation'!E69,"")</f>
        <v/>
      </c>
      <c r="F70" s="82" t="str">
        <f>IF('Total Compensation'!$A69="Yes", 'Total Compensation'!F69,"")</f>
        <v/>
      </c>
      <c r="G70" s="82" t="str">
        <f>IF('Total Compensation'!$A69="Yes", 'Total Compensation'!G69,"")</f>
        <v/>
      </c>
      <c r="H70" s="82" t="str">
        <f>IF('Total Compensation'!$A69="Yes", 'Total Compensation'!H69,"")</f>
        <v/>
      </c>
      <c r="I70" s="50" t="str">
        <f>IF('Total Compensation'!$A69="Yes", 'Total Compensation'!I69,"")</f>
        <v/>
      </c>
      <c r="J70" s="50" t="str">
        <f>IF('Total Compensation'!$A69="Yes", 'Total Compensation'!J69,"")</f>
        <v/>
      </c>
      <c r="K70" s="49" t="str">
        <f>IF('Total Compensation'!$A69="Yes", 'Total Compensation'!K69,"")</f>
        <v/>
      </c>
      <c r="L70" s="49" t="str">
        <f>IF('Total Compensation'!$A69="Yes", 'Total Compensation'!L69,"")</f>
        <v/>
      </c>
      <c r="M70" s="49" t="str">
        <f>IF('Total Compensation'!$A69="Yes", 'Total Compensation'!M69,"")</f>
        <v/>
      </c>
      <c r="N70" s="49" t="str">
        <f>IF('Total Compensation'!$A69="Yes", 'Total Compensation'!N69,"")</f>
        <v/>
      </c>
      <c r="O70" s="49" t="str">
        <f>IF('Total Compensation'!$A69="Yes", 'Total Compensation'!O69,"")</f>
        <v/>
      </c>
      <c r="P70" s="49" t="str">
        <f>IF('Total Compensation'!$A69="Yes", 'Total Compensation'!P69,"")</f>
        <v/>
      </c>
    </row>
    <row r="71" spans="1:16" x14ac:dyDescent="0.25">
      <c r="B71" s="82" t="str">
        <f>IF('Total Compensation'!$A70="Yes", 'Total Compensation'!B70,"")</f>
        <v/>
      </c>
      <c r="C71" s="82"/>
      <c r="D71" s="82" t="str">
        <f>IF('Total Compensation'!$A70="Yes", 'Total Compensation'!D70,"")</f>
        <v/>
      </c>
      <c r="E71" s="82" t="str">
        <f>IF('Total Compensation'!$A70="Yes", 'Total Compensation'!E70,"")</f>
        <v/>
      </c>
      <c r="F71" s="82" t="str">
        <f>IF('Total Compensation'!$A70="Yes", 'Total Compensation'!F70,"")</f>
        <v/>
      </c>
      <c r="G71" s="82" t="str">
        <f>IF('Total Compensation'!$A70="Yes", 'Total Compensation'!G70,"")</f>
        <v/>
      </c>
      <c r="H71" s="82" t="str">
        <f>IF('Total Compensation'!$A70="Yes", 'Total Compensation'!H70,"")</f>
        <v/>
      </c>
      <c r="I71" s="50" t="str">
        <f>IF('Total Compensation'!$A70="Yes", 'Total Compensation'!I70,"")</f>
        <v/>
      </c>
      <c r="J71" s="50" t="str">
        <f>IF('Total Compensation'!$A70="Yes", 'Total Compensation'!J70,"")</f>
        <v/>
      </c>
      <c r="K71" s="49" t="str">
        <f>IF('Total Compensation'!$A70="Yes", 'Total Compensation'!K70,"")</f>
        <v/>
      </c>
      <c r="L71" s="49" t="str">
        <f>IF('Total Compensation'!$A70="Yes", 'Total Compensation'!L70,"")</f>
        <v/>
      </c>
      <c r="M71" s="49" t="str">
        <f>IF('Total Compensation'!$A70="Yes", 'Total Compensation'!M70,"")</f>
        <v/>
      </c>
      <c r="N71" s="49" t="str">
        <f>IF('Total Compensation'!$A70="Yes", 'Total Compensation'!N70,"")</f>
        <v/>
      </c>
      <c r="O71" s="49" t="str">
        <f>IF('Total Compensation'!$A70="Yes", 'Total Compensation'!O70,"")</f>
        <v/>
      </c>
      <c r="P71" s="49" t="str">
        <f>IF('Total Compensation'!$A70="Yes", 'Total Compensation'!P70,"")</f>
        <v/>
      </c>
    </row>
    <row r="72" spans="1:16" x14ac:dyDescent="0.25">
      <c r="B72" s="82" t="str">
        <f>IF('Total Compensation'!$A71="Yes", 'Total Compensation'!B71,"")</f>
        <v/>
      </c>
      <c r="C72" s="82"/>
      <c r="D72" s="82" t="str">
        <f>IF('Total Compensation'!$A71="Yes", 'Total Compensation'!D71,"")</f>
        <v/>
      </c>
      <c r="E72" s="82" t="str">
        <f>IF('Total Compensation'!$A71="Yes", 'Total Compensation'!E71,"")</f>
        <v/>
      </c>
      <c r="F72" s="82" t="str">
        <f>IF('Total Compensation'!$A71="Yes", 'Total Compensation'!F71,"")</f>
        <v/>
      </c>
      <c r="G72" s="82" t="str">
        <f>IF('Total Compensation'!$A71="Yes", 'Total Compensation'!G71,"")</f>
        <v/>
      </c>
      <c r="H72" s="82" t="str">
        <f>IF('Total Compensation'!$A71="Yes", 'Total Compensation'!H71,"")</f>
        <v/>
      </c>
      <c r="I72" s="50" t="str">
        <f>IF('Total Compensation'!$A71="Yes", 'Total Compensation'!I71,"")</f>
        <v/>
      </c>
      <c r="J72" s="50" t="str">
        <f>IF('Total Compensation'!$A71="Yes", 'Total Compensation'!J71,"")</f>
        <v/>
      </c>
      <c r="K72" s="49" t="str">
        <f>IF('Total Compensation'!$A71="Yes", 'Total Compensation'!K71,"")</f>
        <v/>
      </c>
      <c r="L72" s="49" t="str">
        <f>IF('Total Compensation'!$A71="Yes", 'Total Compensation'!L71,"")</f>
        <v/>
      </c>
      <c r="M72" s="49" t="str">
        <f>IF('Total Compensation'!$A71="Yes", 'Total Compensation'!M71,"")</f>
        <v/>
      </c>
      <c r="N72" s="49" t="str">
        <f>IF('Total Compensation'!$A71="Yes", 'Total Compensation'!N71,"")</f>
        <v/>
      </c>
      <c r="O72" s="49" t="str">
        <f>IF('Total Compensation'!$A71="Yes", 'Total Compensation'!O71,"")</f>
        <v/>
      </c>
      <c r="P72" s="49" t="str">
        <f>IF('Total Compensation'!$A71="Yes", 'Total Compensation'!P71,"")</f>
        <v/>
      </c>
    </row>
    <row r="74" spans="1:16" ht="15.75" thickBot="1" x14ac:dyDescent="0.3">
      <c r="B74" s="58" t="s">
        <v>70</v>
      </c>
      <c r="C74" s="58"/>
      <c r="D74" s="4"/>
      <c r="E74" s="4"/>
      <c r="F74" s="4"/>
      <c r="G74" s="4"/>
      <c r="H74" s="4"/>
      <c r="I74" s="4"/>
      <c r="J74" s="4"/>
      <c r="K74" s="59">
        <f>SUM(K63:K67)</f>
        <v>0</v>
      </c>
      <c r="L74" s="59">
        <f t="shared" ref="L74:P74" si="3">SUM(L63:L67)</f>
        <v>0</v>
      </c>
      <c r="M74" s="59">
        <f t="shared" si="3"/>
        <v>0</v>
      </c>
      <c r="N74" s="59">
        <f t="shared" si="3"/>
        <v>0</v>
      </c>
      <c r="O74" s="59">
        <f t="shared" si="3"/>
        <v>0</v>
      </c>
      <c r="P74" s="59">
        <f t="shared" si="3"/>
        <v>0</v>
      </c>
    </row>
    <row r="75" spans="1:16" ht="15.75" thickTop="1" x14ac:dyDescent="0.25"/>
    <row r="76" spans="1:16" x14ac:dyDescent="0.25">
      <c r="B76" s="6" t="s">
        <v>110</v>
      </c>
      <c r="C76" s="6"/>
      <c r="D76" s="6"/>
      <c r="E76" s="6"/>
      <c r="F76" s="6"/>
      <c r="G76" s="6"/>
      <c r="H76" s="6"/>
      <c r="I76" s="6"/>
      <c r="J76" s="6"/>
      <c r="M76" s="56">
        <f>'Total Compensation'!M75</f>
        <v>0.03</v>
      </c>
      <c r="N76" s="56">
        <f>'Total Compensation'!N75</f>
        <v>0.03</v>
      </c>
      <c r="O76" s="56">
        <f>'Total Compensation'!O75</f>
        <v>0.03</v>
      </c>
      <c r="P76" s="56">
        <f>'Total Compensation'!P75</f>
        <v>0.03</v>
      </c>
    </row>
    <row r="78" spans="1:16" x14ac:dyDescent="0.25">
      <c r="A78" s="8" t="s">
        <v>36</v>
      </c>
      <c r="C78" s="4" t="s">
        <v>103</v>
      </c>
      <c r="D78" s="4" t="s">
        <v>11</v>
      </c>
      <c r="E78" s="4" t="s">
        <v>12</v>
      </c>
      <c r="F78" s="4" t="s">
        <v>13</v>
      </c>
      <c r="G78" s="4" t="s">
        <v>14</v>
      </c>
      <c r="H78" s="4" t="s">
        <v>15</v>
      </c>
      <c r="K78" s="4" t="s">
        <v>103</v>
      </c>
      <c r="L78" s="4" t="s">
        <v>11</v>
      </c>
      <c r="M78" s="4" t="s">
        <v>12</v>
      </c>
      <c r="N78" s="4" t="s">
        <v>13</v>
      </c>
      <c r="O78" s="4" t="s">
        <v>14</v>
      </c>
      <c r="P78" s="4" t="s">
        <v>15</v>
      </c>
    </row>
    <row r="79" spans="1:16" ht="15.75" thickBot="1" x14ac:dyDescent="0.3">
      <c r="B79" s="48"/>
      <c r="C79" s="5" t="s">
        <v>63</v>
      </c>
      <c r="D79" s="5" t="s">
        <v>63</v>
      </c>
      <c r="E79" s="5" t="s">
        <v>63</v>
      </c>
      <c r="F79" s="5" t="s">
        <v>63</v>
      </c>
      <c r="G79" s="5" t="s">
        <v>63</v>
      </c>
      <c r="H79" s="5" t="s">
        <v>63</v>
      </c>
      <c r="I79" s="48"/>
      <c r="J79" s="48"/>
      <c r="K79" s="5" t="s">
        <v>63</v>
      </c>
      <c r="L79" s="5" t="s">
        <v>63</v>
      </c>
      <c r="M79" s="5" t="s">
        <v>63</v>
      </c>
      <c r="N79" s="5" t="s">
        <v>63</v>
      </c>
      <c r="O79" s="5" t="s">
        <v>63</v>
      </c>
      <c r="P79" s="5" t="s">
        <v>63</v>
      </c>
    </row>
    <row r="80" spans="1:16" x14ac:dyDescent="0.25">
      <c r="B80" s="53" t="s">
        <v>115</v>
      </c>
      <c r="C80" s="53"/>
      <c r="D80" s="213" t="s">
        <v>107</v>
      </c>
      <c r="E80" s="213"/>
      <c r="F80" s="213"/>
      <c r="G80" s="213"/>
      <c r="H80" s="213"/>
      <c r="I80" s="53" t="s">
        <v>108</v>
      </c>
      <c r="J80" s="53" t="s">
        <v>109</v>
      </c>
    </row>
    <row r="81" spans="1:16" x14ac:dyDescent="0.25">
      <c r="B81" s="82" t="str">
        <f>IF('Total Compensation'!$A80="Yes", 'Total Compensation'!B80,"")</f>
        <v/>
      </c>
      <c r="C81" s="82"/>
      <c r="D81" s="82" t="str">
        <f>IF('Total Compensation'!$A80="Yes", 'Total Compensation'!D80,"")</f>
        <v/>
      </c>
      <c r="E81" s="82" t="str">
        <f>IF('Total Compensation'!$A80="Yes", 'Total Compensation'!E80,"")</f>
        <v/>
      </c>
      <c r="F81" s="82" t="str">
        <f>IF('Total Compensation'!$A80="Yes", 'Total Compensation'!F80,"")</f>
        <v/>
      </c>
      <c r="G81" s="82" t="str">
        <f>IF('Total Compensation'!$A80="Yes", 'Total Compensation'!G80,"")</f>
        <v/>
      </c>
      <c r="H81" s="82" t="str">
        <f>IF('Total Compensation'!$A80="Yes", 'Total Compensation'!H80,"")</f>
        <v/>
      </c>
      <c r="I81" s="50" t="str">
        <f>IF('Total Compensation'!$A80="Yes", 'Total Compensation'!I80,"")</f>
        <v/>
      </c>
      <c r="J81" s="50" t="str">
        <f>IF('Total Compensation'!$A80="Yes", 'Total Compensation'!J80,"")</f>
        <v/>
      </c>
      <c r="K81" s="49" t="str">
        <f>IF('Total Compensation'!$A80="Yes", 'Total Compensation'!K80,"")</f>
        <v/>
      </c>
      <c r="L81" s="49" t="str">
        <f>IF('Total Compensation'!$A80="Yes", 'Total Compensation'!L80,"")</f>
        <v/>
      </c>
      <c r="M81" s="49" t="str">
        <f>IF('Total Compensation'!$A80="Yes", 'Total Compensation'!M80,"")</f>
        <v/>
      </c>
      <c r="N81" s="49" t="str">
        <f>IF('Total Compensation'!$A80="Yes", 'Total Compensation'!N80,"")</f>
        <v/>
      </c>
      <c r="O81" s="49" t="str">
        <f>IF('Total Compensation'!$A80="Yes", 'Total Compensation'!O80,"")</f>
        <v/>
      </c>
      <c r="P81" s="49" t="str">
        <f>IF('Total Compensation'!$A80="Yes", 'Total Compensation'!P80,"")</f>
        <v/>
      </c>
    </row>
    <row r="82" spans="1:16" x14ac:dyDescent="0.25">
      <c r="B82" s="82" t="str">
        <f>IF('Total Compensation'!$A81="Yes", 'Total Compensation'!B81,"")</f>
        <v/>
      </c>
      <c r="C82" s="82"/>
      <c r="D82" s="82" t="str">
        <f>IF('Total Compensation'!$A81="Yes", 'Total Compensation'!D81,"")</f>
        <v/>
      </c>
      <c r="E82" s="82" t="str">
        <f>IF('Total Compensation'!$A81="Yes", 'Total Compensation'!E81,"")</f>
        <v/>
      </c>
      <c r="F82" s="82" t="str">
        <f>IF('Total Compensation'!$A81="Yes", 'Total Compensation'!F81,"")</f>
        <v/>
      </c>
      <c r="G82" s="82" t="str">
        <f>IF('Total Compensation'!$A81="Yes", 'Total Compensation'!G81,"")</f>
        <v/>
      </c>
      <c r="H82" s="82" t="str">
        <f>IF('Total Compensation'!$A81="Yes", 'Total Compensation'!H81,"")</f>
        <v/>
      </c>
      <c r="I82" s="50" t="str">
        <f>IF('Total Compensation'!$A81="Yes", 'Total Compensation'!I81,"")</f>
        <v/>
      </c>
      <c r="J82" s="50" t="str">
        <f>IF('Total Compensation'!$A81="Yes", 'Total Compensation'!J81,"")</f>
        <v/>
      </c>
      <c r="K82" s="49" t="str">
        <f>IF('Total Compensation'!$A81="Yes", 'Total Compensation'!K81,"")</f>
        <v/>
      </c>
      <c r="L82" s="49" t="str">
        <f>IF('Total Compensation'!$A81="Yes", 'Total Compensation'!L81,"")</f>
        <v/>
      </c>
      <c r="M82" s="49" t="str">
        <f>IF('Total Compensation'!$A81="Yes", 'Total Compensation'!M81,"")</f>
        <v/>
      </c>
      <c r="N82" s="49" t="str">
        <f>IF('Total Compensation'!$A81="Yes", 'Total Compensation'!N81,"")</f>
        <v/>
      </c>
      <c r="O82" s="49" t="str">
        <f>IF('Total Compensation'!$A81="Yes", 'Total Compensation'!O81,"")</f>
        <v/>
      </c>
      <c r="P82" s="49" t="str">
        <f>IF('Total Compensation'!$A81="Yes", 'Total Compensation'!P81,"")</f>
        <v/>
      </c>
    </row>
    <row r="83" spans="1:16" x14ac:dyDescent="0.25">
      <c r="B83" s="82" t="str">
        <f>IF('Total Compensation'!$A82="Yes", 'Total Compensation'!B82,"")</f>
        <v/>
      </c>
      <c r="C83" s="82"/>
      <c r="D83" s="82" t="str">
        <f>IF('Total Compensation'!$A82="Yes", 'Total Compensation'!D82,"")</f>
        <v/>
      </c>
      <c r="E83" s="82" t="str">
        <f>IF('Total Compensation'!$A82="Yes", 'Total Compensation'!E82,"")</f>
        <v/>
      </c>
      <c r="F83" s="82" t="str">
        <f>IF('Total Compensation'!$A82="Yes", 'Total Compensation'!F82,"")</f>
        <v/>
      </c>
      <c r="G83" s="82" t="str">
        <f>IF('Total Compensation'!$A82="Yes", 'Total Compensation'!G82,"")</f>
        <v/>
      </c>
      <c r="H83" s="82" t="str">
        <f>IF('Total Compensation'!$A82="Yes", 'Total Compensation'!H82,"")</f>
        <v/>
      </c>
      <c r="I83" s="50" t="str">
        <f>IF('Total Compensation'!$A82="Yes", 'Total Compensation'!I82,"")</f>
        <v/>
      </c>
      <c r="J83" s="50" t="str">
        <f>IF('Total Compensation'!$A82="Yes", 'Total Compensation'!J82,"")</f>
        <v/>
      </c>
      <c r="K83" s="49" t="str">
        <f>IF('Total Compensation'!$A82="Yes", 'Total Compensation'!K82,"")</f>
        <v/>
      </c>
      <c r="L83" s="49" t="str">
        <f>IF('Total Compensation'!$A82="Yes", 'Total Compensation'!L82,"")</f>
        <v/>
      </c>
      <c r="M83" s="49" t="str">
        <f>IF('Total Compensation'!$A82="Yes", 'Total Compensation'!M82,"")</f>
        <v/>
      </c>
      <c r="N83" s="49" t="str">
        <f>IF('Total Compensation'!$A82="Yes", 'Total Compensation'!N82,"")</f>
        <v/>
      </c>
      <c r="O83" s="49" t="str">
        <f>IF('Total Compensation'!$A82="Yes", 'Total Compensation'!O82,"")</f>
        <v/>
      </c>
      <c r="P83" s="49" t="str">
        <f>IF('Total Compensation'!$A82="Yes", 'Total Compensation'!P82,"")</f>
        <v/>
      </c>
    </row>
    <row r="84" spans="1:16" x14ac:dyDescent="0.25">
      <c r="B84" s="82" t="str">
        <f>IF('Total Compensation'!$A83="Yes", 'Total Compensation'!B83,"")</f>
        <v/>
      </c>
      <c r="C84" s="82"/>
      <c r="D84" s="82" t="str">
        <f>IF('Total Compensation'!$A83="Yes", 'Total Compensation'!D83,"")</f>
        <v/>
      </c>
      <c r="E84" s="82" t="str">
        <f>IF('Total Compensation'!$A83="Yes", 'Total Compensation'!E83,"")</f>
        <v/>
      </c>
      <c r="F84" s="82" t="str">
        <f>IF('Total Compensation'!$A83="Yes", 'Total Compensation'!F83,"")</f>
        <v/>
      </c>
      <c r="G84" s="82" t="str">
        <f>IF('Total Compensation'!$A83="Yes", 'Total Compensation'!G83,"")</f>
        <v/>
      </c>
      <c r="H84" s="82" t="str">
        <f>IF('Total Compensation'!$A83="Yes", 'Total Compensation'!H83,"")</f>
        <v/>
      </c>
      <c r="I84" s="50" t="str">
        <f>IF('Total Compensation'!$A83="Yes", 'Total Compensation'!I83,"")</f>
        <v/>
      </c>
      <c r="J84" s="50" t="str">
        <f>IF('Total Compensation'!$A83="Yes", 'Total Compensation'!J83,"")</f>
        <v/>
      </c>
      <c r="K84" s="49" t="str">
        <f>IF('Total Compensation'!$A83="Yes", 'Total Compensation'!K83,"")</f>
        <v/>
      </c>
      <c r="L84" s="49" t="str">
        <f>IF('Total Compensation'!$A83="Yes", 'Total Compensation'!L83,"")</f>
        <v/>
      </c>
      <c r="M84" s="49" t="str">
        <f>IF('Total Compensation'!$A83="Yes", 'Total Compensation'!M83,"")</f>
        <v/>
      </c>
      <c r="N84" s="49" t="str">
        <f>IF('Total Compensation'!$A83="Yes", 'Total Compensation'!N83,"")</f>
        <v/>
      </c>
      <c r="O84" s="49" t="str">
        <f>IF('Total Compensation'!$A83="Yes", 'Total Compensation'!O83,"")</f>
        <v/>
      </c>
      <c r="P84" s="49" t="str">
        <f>IF('Total Compensation'!$A83="Yes", 'Total Compensation'!P83,"")</f>
        <v/>
      </c>
    </row>
    <row r="85" spans="1:16" x14ac:dyDescent="0.25">
      <c r="B85" s="82" t="str">
        <f>IF('Total Compensation'!$A84="Yes", 'Total Compensation'!B84,"")</f>
        <v/>
      </c>
      <c r="C85" s="82"/>
      <c r="D85" s="82" t="str">
        <f>IF('Total Compensation'!$A84="Yes", 'Total Compensation'!D84,"")</f>
        <v/>
      </c>
      <c r="E85" s="82" t="str">
        <f>IF('Total Compensation'!$A84="Yes", 'Total Compensation'!E84,"")</f>
        <v/>
      </c>
      <c r="F85" s="82" t="str">
        <f>IF('Total Compensation'!$A84="Yes", 'Total Compensation'!F84,"")</f>
        <v/>
      </c>
      <c r="G85" s="82" t="str">
        <f>IF('Total Compensation'!$A84="Yes", 'Total Compensation'!G84,"")</f>
        <v/>
      </c>
      <c r="H85" s="82" t="str">
        <f>IF('Total Compensation'!$A84="Yes", 'Total Compensation'!H84,"")</f>
        <v/>
      </c>
      <c r="I85" s="50" t="str">
        <f>IF('Total Compensation'!$A84="Yes", 'Total Compensation'!I84,"")</f>
        <v/>
      </c>
      <c r="J85" s="50" t="str">
        <f>IF('Total Compensation'!$A84="Yes", 'Total Compensation'!J84,"")</f>
        <v/>
      </c>
      <c r="K85" s="49" t="str">
        <f>IF('Total Compensation'!$A84="Yes", 'Total Compensation'!K84,"")</f>
        <v/>
      </c>
      <c r="L85" s="49" t="str">
        <f>IF('Total Compensation'!$A84="Yes", 'Total Compensation'!L84,"")</f>
        <v/>
      </c>
      <c r="M85" s="49" t="str">
        <f>IF('Total Compensation'!$A84="Yes", 'Total Compensation'!M84,"")</f>
        <v/>
      </c>
      <c r="N85" s="49" t="str">
        <f>IF('Total Compensation'!$A84="Yes", 'Total Compensation'!N84,"")</f>
        <v/>
      </c>
      <c r="O85" s="49" t="str">
        <f>IF('Total Compensation'!$A84="Yes", 'Total Compensation'!O84,"")</f>
        <v/>
      </c>
      <c r="P85" s="49" t="str">
        <f>IF('Total Compensation'!$A84="Yes", 'Total Compensation'!P84,"")</f>
        <v/>
      </c>
    </row>
    <row r="86" spans="1:16" x14ac:dyDescent="0.25">
      <c r="B86" s="82" t="str">
        <f>IF('Total Compensation'!$A85="Yes", 'Total Compensation'!B85,"")</f>
        <v/>
      </c>
      <c r="C86" s="82"/>
      <c r="D86" s="82" t="str">
        <f>IF('Total Compensation'!$A85="Yes", 'Total Compensation'!D85,"")</f>
        <v/>
      </c>
      <c r="E86" s="82" t="str">
        <f>IF('Total Compensation'!$A85="Yes", 'Total Compensation'!E85,"")</f>
        <v/>
      </c>
      <c r="F86" s="82" t="str">
        <f>IF('Total Compensation'!$A85="Yes", 'Total Compensation'!F85,"")</f>
        <v/>
      </c>
      <c r="G86" s="82" t="str">
        <f>IF('Total Compensation'!$A85="Yes", 'Total Compensation'!G85,"")</f>
        <v/>
      </c>
      <c r="H86" s="82" t="str">
        <f>IF('Total Compensation'!$A85="Yes", 'Total Compensation'!H85,"")</f>
        <v/>
      </c>
      <c r="I86" s="50" t="str">
        <f>IF('Total Compensation'!$A85="Yes", 'Total Compensation'!I85,"")</f>
        <v/>
      </c>
      <c r="J86" s="50" t="str">
        <f>IF('Total Compensation'!$A85="Yes", 'Total Compensation'!J85,"")</f>
        <v/>
      </c>
      <c r="K86" s="49" t="str">
        <f>IF('Total Compensation'!$A85="Yes", 'Total Compensation'!K85,"")</f>
        <v/>
      </c>
      <c r="L86" s="49" t="str">
        <f>IF('Total Compensation'!$A85="Yes", 'Total Compensation'!L85,"")</f>
        <v/>
      </c>
      <c r="M86" s="49" t="str">
        <f>IF('Total Compensation'!$A85="Yes", 'Total Compensation'!M85,"")</f>
        <v/>
      </c>
      <c r="N86" s="49" t="str">
        <f>IF('Total Compensation'!$A85="Yes", 'Total Compensation'!N85,"")</f>
        <v/>
      </c>
      <c r="O86" s="49" t="str">
        <f>IF('Total Compensation'!$A85="Yes", 'Total Compensation'!O85,"")</f>
        <v/>
      </c>
      <c r="P86" s="49" t="str">
        <f>IF('Total Compensation'!$A85="Yes", 'Total Compensation'!P85,"")</f>
        <v/>
      </c>
    </row>
    <row r="87" spans="1:16" x14ac:dyDescent="0.25">
      <c r="B87" s="82" t="str">
        <f>IF('Total Compensation'!$A86="Yes", 'Total Compensation'!B86,"")</f>
        <v/>
      </c>
      <c r="C87" s="82"/>
      <c r="D87" s="82" t="str">
        <f>IF('Total Compensation'!$A86="Yes", 'Total Compensation'!D86,"")</f>
        <v/>
      </c>
      <c r="E87" s="82" t="str">
        <f>IF('Total Compensation'!$A86="Yes", 'Total Compensation'!E86,"")</f>
        <v/>
      </c>
      <c r="F87" s="82" t="str">
        <f>IF('Total Compensation'!$A86="Yes", 'Total Compensation'!F86,"")</f>
        <v/>
      </c>
      <c r="G87" s="82" t="str">
        <f>IF('Total Compensation'!$A86="Yes", 'Total Compensation'!G86,"")</f>
        <v/>
      </c>
      <c r="H87" s="82" t="str">
        <f>IF('Total Compensation'!$A86="Yes", 'Total Compensation'!H86,"")</f>
        <v/>
      </c>
      <c r="I87" s="50" t="str">
        <f>IF('Total Compensation'!$A86="Yes", 'Total Compensation'!I86,"")</f>
        <v/>
      </c>
      <c r="J87" s="50" t="str">
        <f>IF('Total Compensation'!$A86="Yes", 'Total Compensation'!J86,"")</f>
        <v/>
      </c>
      <c r="K87" s="49" t="str">
        <f>IF('Total Compensation'!$A86="Yes", 'Total Compensation'!K86,"")</f>
        <v/>
      </c>
      <c r="L87" s="49" t="str">
        <f>IF('Total Compensation'!$A86="Yes", 'Total Compensation'!L86,"")</f>
        <v/>
      </c>
      <c r="M87" s="49" t="str">
        <f>IF('Total Compensation'!$A86="Yes", 'Total Compensation'!M86,"")</f>
        <v/>
      </c>
      <c r="N87" s="49" t="str">
        <f>IF('Total Compensation'!$A86="Yes", 'Total Compensation'!N86,"")</f>
        <v/>
      </c>
      <c r="O87" s="49" t="str">
        <f>IF('Total Compensation'!$A86="Yes", 'Total Compensation'!O86,"")</f>
        <v/>
      </c>
      <c r="P87" s="49" t="str">
        <f>IF('Total Compensation'!$A86="Yes", 'Total Compensation'!P86,"")</f>
        <v/>
      </c>
    </row>
    <row r="88" spans="1:16" x14ac:dyDescent="0.25">
      <c r="B88" s="82" t="str">
        <f>IF('Total Compensation'!$A87="Yes", 'Total Compensation'!B87,"")</f>
        <v/>
      </c>
      <c r="C88" s="82"/>
      <c r="D88" s="82" t="str">
        <f>IF('Total Compensation'!$A87="Yes", 'Total Compensation'!D87,"")</f>
        <v/>
      </c>
      <c r="E88" s="82" t="str">
        <f>IF('Total Compensation'!$A87="Yes", 'Total Compensation'!E87,"")</f>
        <v/>
      </c>
      <c r="F88" s="82" t="str">
        <f>IF('Total Compensation'!$A87="Yes", 'Total Compensation'!F87,"")</f>
        <v/>
      </c>
      <c r="G88" s="82" t="str">
        <f>IF('Total Compensation'!$A87="Yes", 'Total Compensation'!G87,"")</f>
        <v/>
      </c>
      <c r="H88" s="82" t="str">
        <f>IF('Total Compensation'!$A87="Yes", 'Total Compensation'!H87,"")</f>
        <v/>
      </c>
      <c r="I88" s="50" t="str">
        <f>IF('Total Compensation'!$A87="Yes", 'Total Compensation'!I87,"")</f>
        <v/>
      </c>
      <c r="J88" s="50" t="str">
        <f>IF('Total Compensation'!$A87="Yes", 'Total Compensation'!J87,"")</f>
        <v/>
      </c>
      <c r="K88" s="49" t="str">
        <f>IF('Total Compensation'!$A87="Yes", 'Total Compensation'!K87,"")</f>
        <v/>
      </c>
      <c r="L88" s="49" t="str">
        <f>IF('Total Compensation'!$A87="Yes", 'Total Compensation'!L87,"")</f>
        <v/>
      </c>
      <c r="M88" s="49" t="str">
        <f>IF('Total Compensation'!$A87="Yes", 'Total Compensation'!M87,"")</f>
        <v/>
      </c>
      <c r="N88" s="49" t="str">
        <f>IF('Total Compensation'!$A87="Yes", 'Total Compensation'!N87,"")</f>
        <v/>
      </c>
      <c r="O88" s="49" t="str">
        <f>IF('Total Compensation'!$A87="Yes", 'Total Compensation'!O87,"")</f>
        <v/>
      </c>
      <c r="P88" s="49" t="str">
        <f>IF('Total Compensation'!$A87="Yes", 'Total Compensation'!P87,"")</f>
        <v/>
      </c>
    </row>
    <row r="89" spans="1:16" x14ac:dyDescent="0.25">
      <c r="B89" s="82" t="str">
        <f>IF('Total Compensation'!$A88="Yes", 'Total Compensation'!B88,"")</f>
        <v/>
      </c>
      <c r="C89" s="82"/>
      <c r="D89" s="82" t="str">
        <f>IF('Total Compensation'!$A88="Yes", 'Total Compensation'!D88,"")</f>
        <v/>
      </c>
      <c r="E89" s="82" t="str">
        <f>IF('Total Compensation'!$A88="Yes", 'Total Compensation'!E88,"")</f>
        <v/>
      </c>
      <c r="F89" s="82" t="str">
        <f>IF('Total Compensation'!$A88="Yes", 'Total Compensation'!F88,"")</f>
        <v/>
      </c>
      <c r="G89" s="82" t="str">
        <f>IF('Total Compensation'!$A88="Yes", 'Total Compensation'!G88,"")</f>
        <v/>
      </c>
      <c r="H89" s="82" t="str">
        <f>IF('Total Compensation'!$A88="Yes", 'Total Compensation'!H88,"")</f>
        <v/>
      </c>
      <c r="I89" s="50" t="str">
        <f>IF('Total Compensation'!$A88="Yes", 'Total Compensation'!I88,"")</f>
        <v/>
      </c>
      <c r="J89" s="50" t="str">
        <f>IF('Total Compensation'!$A88="Yes", 'Total Compensation'!J88,"")</f>
        <v/>
      </c>
      <c r="K89" s="49" t="str">
        <f>IF('Total Compensation'!$A88="Yes", 'Total Compensation'!K88,"")</f>
        <v/>
      </c>
      <c r="L89" s="49" t="str">
        <f>IF('Total Compensation'!$A88="Yes", 'Total Compensation'!L88,"")</f>
        <v/>
      </c>
      <c r="M89" s="49" t="str">
        <f>IF('Total Compensation'!$A88="Yes", 'Total Compensation'!M88,"")</f>
        <v/>
      </c>
      <c r="N89" s="49" t="str">
        <f>IF('Total Compensation'!$A88="Yes", 'Total Compensation'!N88,"")</f>
        <v/>
      </c>
      <c r="O89" s="49" t="str">
        <f>IF('Total Compensation'!$A88="Yes", 'Total Compensation'!O88,"")</f>
        <v/>
      </c>
      <c r="P89" s="49" t="str">
        <f>IF('Total Compensation'!$A88="Yes", 'Total Compensation'!P88,"")</f>
        <v/>
      </c>
    </row>
    <row r="90" spans="1:16" x14ac:dyDescent="0.25">
      <c r="B90" s="82" t="str">
        <f>IF('Total Compensation'!$A89="Yes", 'Total Compensation'!B89,"")</f>
        <v/>
      </c>
      <c r="C90" s="82"/>
      <c r="D90" s="82" t="str">
        <f>IF('Total Compensation'!$A89="Yes", 'Total Compensation'!D89,"")</f>
        <v/>
      </c>
      <c r="E90" s="82" t="str">
        <f>IF('Total Compensation'!$A89="Yes", 'Total Compensation'!E89,"")</f>
        <v/>
      </c>
      <c r="F90" s="82" t="str">
        <f>IF('Total Compensation'!$A89="Yes", 'Total Compensation'!F89,"")</f>
        <v/>
      </c>
      <c r="G90" s="82" t="str">
        <f>IF('Total Compensation'!$A89="Yes", 'Total Compensation'!G89,"")</f>
        <v/>
      </c>
      <c r="H90" s="82" t="str">
        <f>IF('Total Compensation'!$A89="Yes", 'Total Compensation'!H89,"")</f>
        <v/>
      </c>
      <c r="I90" s="50" t="str">
        <f>IF('Total Compensation'!$A89="Yes", 'Total Compensation'!I89,"")</f>
        <v/>
      </c>
      <c r="J90" s="50" t="str">
        <f>IF('Total Compensation'!$A89="Yes", 'Total Compensation'!J89,"")</f>
        <v/>
      </c>
      <c r="K90" s="49" t="str">
        <f>IF('Total Compensation'!$A89="Yes", 'Total Compensation'!K89,"")</f>
        <v/>
      </c>
      <c r="L90" s="49" t="str">
        <f>IF('Total Compensation'!$A89="Yes", 'Total Compensation'!L89,"")</f>
        <v/>
      </c>
      <c r="M90" s="49" t="str">
        <f>IF('Total Compensation'!$A89="Yes", 'Total Compensation'!M89,"")</f>
        <v/>
      </c>
      <c r="N90" s="49" t="str">
        <f>IF('Total Compensation'!$A89="Yes", 'Total Compensation'!N89,"")</f>
        <v/>
      </c>
      <c r="O90" s="49" t="str">
        <f>IF('Total Compensation'!$A89="Yes", 'Total Compensation'!O89,"")</f>
        <v/>
      </c>
      <c r="P90" s="49" t="str">
        <f>IF('Total Compensation'!$A89="Yes", 'Total Compensation'!P89,"")</f>
        <v/>
      </c>
    </row>
    <row r="92" spans="1:16" ht="15.75" thickBot="1" x14ac:dyDescent="0.3">
      <c r="B92" s="58" t="s">
        <v>70</v>
      </c>
      <c r="C92" s="58"/>
      <c r="D92" s="4"/>
      <c r="E92" s="4"/>
      <c r="F92" s="4"/>
      <c r="G92" s="4"/>
      <c r="H92" s="4"/>
      <c r="I92" s="4"/>
      <c r="J92" s="4"/>
      <c r="K92" s="59">
        <f>SUM(K81:K85)</f>
        <v>0</v>
      </c>
      <c r="L92" s="59">
        <f t="shared" ref="L92:P92" si="4">SUM(L81:L85)</f>
        <v>0</v>
      </c>
      <c r="M92" s="59">
        <f t="shared" si="4"/>
        <v>0</v>
      </c>
      <c r="N92" s="59">
        <f t="shared" si="4"/>
        <v>0</v>
      </c>
      <c r="O92" s="59">
        <f t="shared" si="4"/>
        <v>0</v>
      </c>
      <c r="P92" s="59">
        <f t="shared" si="4"/>
        <v>0</v>
      </c>
    </row>
    <row r="93" spans="1:16" ht="15.75" thickTop="1" x14ac:dyDescent="0.25"/>
    <row r="94" spans="1:16" x14ac:dyDescent="0.25">
      <c r="B94" s="6" t="s">
        <v>110</v>
      </c>
      <c r="C94" s="6"/>
      <c r="D94" s="6"/>
      <c r="E94" s="6"/>
      <c r="F94" s="6"/>
      <c r="G94" s="6"/>
      <c r="H94" s="6"/>
      <c r="I94" s="6"/>
      <c r="J94" s="6"/>
      <c r="M94" s="56">
        <f>'Total Compensation'!M93</f>
        <v>0.03</v>
      </c>
      <c r="N94" s="56">
        <f>'Total Compensation'!N93</f>
        <v>0.03</v>
      </c>
      <c r="O94" s="56">
        <f>'Total Compensation'!O93</f>
        <v>0.03</v>
      </c>
      <c r="P94" s="56">
        <f>'Total Compensation'!P93</f>
        <v>0.03</v>
      </c>
    </row>
    <row r="96" spans="1:16" x14ac:dyDescent="0.25">
      <c r="A96" s="60" t="s">
        <v>117</v>
      </c>
      <c r="C96" s="4" t="s">
        <v>103</v>
      </c>
      <c r="D96" s="4" t="s">
        <v>11</v>
      </c>
      <c r="E96" s="4" t="s">
        <v>12</v>
      </c>
      <c r="F96" s="4" t="s">
        <v>13</v>
      </c>
      <c r="G96" s="4" t="s">
        <v>14</v>
      </c>
      <c r="H96" s="4" t="s">
        <v>15</v>
      </c>
      <c r="K96" s="4" t="s">
        <v>103</v>
      </c>
      <c r="L96" s="4" t="s">
        <v>11</v>
      </c>
      <c r="M96" s="4" t="s">
        <v>12</v>
      </c>
      <c r="N96" s="4" t="s">
        <v>13</v>
      </c>
      <c r="O96" s="4" t="s">
        <v>14</v>
      </c>
      <c r="P96" s="4" t="s">
        <v>15</v>
      </c>
    </row>
    <row r="97" spans="2:16" ht="15.75" thickBot="1" x14ac:dyDescent="0.3">
      <c r="B97" s="48"/>
      <c r="C97" s="5" t="s">
        <v>63</v>
      </c>
      <c r="D97" s="5" t="s">
        <v>63</v>
      </c>
      <c r="E97" s="5" t="s">
        <v>63</v>
      </c>
      <c r="F97" s="5" t="s">
        <v>63</v>
      </c>
      <c r="G97" s="5" t="s">
        <v>63</v>
      </c>
      <c r="H97" s="5" t="s">
        <v>63</v>
      </c>
      <c r="I97" s="48"/>
      <c r="J97" s="48"/>
      <c r="K97" s="5" t="s">
        <v>63</v>
      </c>
      <c r="L97" s="5" t="s">
        <v>63</v>
      </c>
      <c r="M97" s="5" t="s">
        <v>63</v>
      </c>
      <c r="N97" s="5" t="s">
        <v>63</v>
      </c>
      <c r="O97" s="5" t="s">
        <v>63</v>
      </c>
      <c r="P97" s="5" t="s">
        <v>63</v>
      </c>
    </row>
    <row r="98" spans="2:16" x14ac:dyDescent="0.25">
      <c r="B98" s="53" t="s">
        <v>118</v>
      </c>
      <c r="C98" s="53"/>
      <c r="D98" s="213" t="s">
        <v>107</v>
      </c>
      <c r="E98" s="213"/>
      <c r="F98" s="213"/>
      <c r="G98" s="213"/>
      <c r="H98" s="213"/>
      <c r="I98" s="53" t="s">
        <v>108</v>
      </c>
      <c r="J98" s="53" t="s">
        <v>109</v>
      </c>
    </row>
    <row r="99" spans="2:16" x14ac:dyDescent="0.25">
      <c r="B99" s="82" t="str">
        <f>IF('Total Compensation'!$A98="Yes", 'Total Compensation'!B98,"")</f>
        <v/>
      </c>
      <c r="C99" s="82"/>
      <c r="D99" s="82" t="str">
        <f>IF('Total Compensation'!$A98="Yes", 'Total Compensation'!D98,"")</f>
        <v/>
      </c>
      <c r="E99" s="82" t="str">
        <f>IF('Total Compensation'!$A98="Yes", 'Total Compensation'!E98,"")</f>
        <v/>
      </c>
      <c r="F99" s="82" t="str">
        <f>IF('Total Compensation'!$A98="Yes", 'Total Compensation'!F98,"")</f>
        <v/>
      </c>
      <c r="G99" s="82" t="str">
        <f>IF('Total Compensation'!$A98="Yes", 'Total Compensation'!G98,"")</f>
        <v/>
      </c>
      <c r="H99" s="82" t="str">
        <f>IF('Total Compensation'!$A98="Yes", 'Total Compensation'!H98,"")</f>
        <v/>
      </c>
      <c r="I99" s="50" t="str">
        <f>IF('Total Compensation'!$A98="Yes", 'Total Compensation'!I98,"")</f>
        <v/>
      </c>
      <c r="J99" s="50" t="str">
        <f>IF('Total Compensation'!$A98="Yes", 'Total Compensation'!J98,"")</f>
        <v/>
      </c>
      <c r="K99" s="49" t="str">
        <f>IF('Total Compensation'!$A98="Yes", 'Total Compensation'!K98,"")</f>
        <v/>
      </c>
      <c r="L99" s="49" t="str">
        <f>IF('Total Compensation'!$A98="Yes", 'Total Compensation'!L98,"")</f>
        <v/>
      </c>
      <c r="M99" s="49" t="str">
        <f>IF('Total Compensation'!$A98="Yes", 'Total Compensation'!M98,"")</f>
        <v/>
      </c>
      <c r="N99" s="49" t="str">
        <f>IF('Total Compensation'!$A98="Yes", 'Total Compensation'!N98,"")</f>
        <v/>
      </c>
      <c r="O99" s="49" t="str">
        <f>IF('Total Compensation'!$A98="Yes", 'Total Compensation'!O98,"")</f>
        <v/>
      </c>
      <c r="P99" s="49" t="str">
        <f>IF('Total Compensation'!$A98="Yes", 'Total Compensation'!P98,"")</f>
        <v/>
      </c>
    </row>
    <row r="100" spans="2:16" x14ac:dyDescent="0.25">
      <c r="B100" s="82" t="str">
        <f>IF('Total Compensation'!$A99="Yes", 'Total Compensation'!B99,"")</f>
        <v/>
      </c>
      <c r="C100" s="82"/>
      <c r="D100" s="82" t="str">
        <f>IF('Total Compensation'!$A99="Yes", 'Total Compensation'!D99,"")</f>
        <v/>
      </c>
      <c r="E100" s="82" t="str">
        <f>IF('Total Compensation'!$A99="Yes", 'Total Compensation'!E99,"")</f>
        <v/>
      </c>
      <c r="F100" s="82" t="str">
        <f>IF('Total Compensation'!$A99="Yes", 'Total Compensation'!F99,"")</f>
        <v/>
      </c>
      <c r="G100" s="82" t="str">
        <f>IF('Total Compensation'!$A99="Yes", 'Total Compensation'!G99,"")</f>
        <v/>
      </c>
      <c r="H100" s="82" t="str">
        <f>IF('Total Compensation'!$A99="Yes", 'Total Compensation'!H99,"")</f>
        <v/>
      </c>
      <c r="I100" s="50" t="str">
        <f>IF('Total Compensation'!$A99="Yes", 'Total Compensation'!I99,"")</f>
        <v/>
      </c>
      <c r="J100" s="50" t="str">
        <f>IF('Total Compensation'!$A99="Yes", 'Total Compensation'!J99,"")</f>
        <v/>
      </c>
      <c r="K100" s="49" t="str">
        <f>IF('Total Compensation'!$A99="Yes", 'Total Compensation'!K99,"")</f>
        <v/>
      </c>
      <c r="L100" s="49" t="str">
        <f>IF('Total Compensation'!$A99="Yes", 'Total Compensation'!L99,"")</f>
        <v/>
      </c>
      <c r="M100" s="49" t="str">
        <f>IF('Total Compensation'!$A99="Yes", 'Total Compensation'!M99,"")</f>
        <v/>
      </c>
      <c r="N100" s="49" t="str">
        <f>IF('Total Compensation'!$A99="Yes", 'Total Compensation'!N99,"")</f>
        <v/>
      </c>
      <c r="O100" s="49" t="str">
        <f>IF('Total Compensation'!$A99="Yes", 'Total Compensation'!O99,"")</f>
        <v/>
      </c>
      <c r="P100" s="49" t="str">
        <f>IF('Total Compensation'!$A99="Yes", 'Total Compensation'!P99,"")</f>
        <v/>
      </c>
    </row>
    <row r="101" spans="2:16" x14ac:dyDescent="0.25">
      <c r="B101" s="82" t="str">
        <f>IF('Total Compensation'!$A100="Yes", 'Total Compensation'!B100,"")</f>
        <v/>
      </c>
      <c r="C101" s="82"/>
      <c r="D101" s="82" t="str">
        <f>IF('Total Compensation'!$A100="Yes", 'Total Compensation'!D100,"")</f>
        <v/>
      </c>
      <c r="E101" s="82" t="str">
        <f>IF('Total Compensation'!$A100="Yes", 'Total Compensation'!E100,"")</f>
        <v/>
      </c>
      <c r="F101" s="82" t="str">
        <f>IF('Total Compensation'!$A100="Yes", 'Total Compensation'!F100,"")</f>
        <v/>
      </c>
      <c r="G101" s="82" t="str">
        <f>IF('Total Compensation'!$A100="Yes", 'Total Compensation'!G100,"")</f>
        <v/>
      </c>
      <c r="H101" s="82" t="str">
        <f>IF('Total Compensation'!$A100="Yes", 'Total Compensation'!H100,"")</f>
        <v/>
      </c>
      <c r="I101" s="50" t="str">
        <f>IF('Total Compensation'!$A100="Yes", 'Total Compensation'!I100,"")</f>
        <v/>
      </c>
      <c r="J101" s="50" t="str">
        <f>IF('Total Compensation'!$A100="Yes", 'Total Compensation'!J100,"")</f>
        <v/>
      </c>
      <c r="K101" s="49" t="str">
        <f>IF('Total Compensation'!$A100="Yes", 'Total Compensation'!K100,"")</f>
        <v/>
      </c>
      <c r="L101" s="49" t="str">
        <f>IF('Total Compensation'!$A100="Yes", 'Total Compensation'!L100,"")</f>
        <v/>
      </c>
      <c r="M101" s="49" t="str">
        <f>IF('Total Compensation'!$A100="Yes", 'Total Compensation'!M100,"")</f>
        <v/>
      </c>
      <c r="N101" s="49" t="str">
        <f>IF('Total Compensation'!$A100="Yes", 'Total Compensation'!N100,"")</f>
        <v/>
      </c>
      <c r="O101" s="49" t="str">
        <f>IF('Total Compensation'!$A100="Yes", 'Total Compensation'!O100,"")</f>
        <v/>
      </c>
      <c r="P101" s="49" t="str">
        <f>IF('Total Compensation'!$A100="Yes", 'Total Compensation'!P100,"")</f>
        <v/>
      </c>
    </row>
    <row r="102" spans="2:16" x14ac:dyDescent="0.25">
      <c r="B102" s="82" t="str">
        <f>IF('Total Compensation'!$A101="Yes", 'Total Compensation'!B101,"")</f>
        <v/>
      </c>
      <c r="C102" s="82"/>
      <c r="D102" s="82" t="str">
        <f>IF('Total Compensation'!$A101="Yes", 'Total Compensation'!D101,"")</f>
        <v/>
      </c>
      <c r="E102" s="82" t="str">
        <f>IF('Total Compensation'!$A101="Yes", 'Total Compensation'!E101,"")</f>
        <v/>
      </c>
      <c r="F102" s="82" t="str">
        <f>IF('Total Compensation'!$A101="Yes", 'Total Compensation'!F101,"")</f>
        <v/>
      </c>
      <c r="G102" s="82" t="str">
        <f>IF('Total Compensation'!$A101="Yes", 'Total Compensation'!G101,"")</f>
        <v/>
      </c>
      <c r="H102" s="82" t="str">
        <f>IF('Total Compensation'!$A101="Yes", 'Total Compensation'!H101,"")</f>
        <v/>
      </c>
      <c r="I102" s="50" t="str">
        <f>IF('Total Compensation'!$A101="Yes", 'Total Compensation'!I101,"")</f>
        <v/>
      </c>
      <c r="J102" s="50" t="str">
        <f>IF('Total Compensation'!$A101="Yes", 'Total Compensation'!J101,"")</f>
        <v/>
      </c>
      <c r="K102" s="49" t="str">
        <f>IF('Total Compensation'!$A101="Yes", 'Total Compensation'!K101,"")</f>
        <v/>
      </c>
      <c r="L102" s="49" t="str">
        <f>IF('Total Compensation'!$A101="Yes", 'Total Compensation'!L101,"")</f>
        <v/>
      </c>
      <c r="M102" s="49" t="str">
        <f>IF('Total Compensation'!$A101="Yes", 'Total Compensation'!M101,"")</f>
        <v/>
      </c>
      <c r="N102" s="49" t="str">
        <f>IF('Total Compensation'!$A101="Yes", 'Total Compensation'!N101,"")</f>
        <v/>
      </c>
      <c r="O102" s="49" t="str">
        <f>IF('Total Compensation'!$A101="Yes", 'Total Compensation'!O101,"")</f>
        <v/>
      </c>
      <c r="P102" s="49" t="str">
        <f>IF('Total Compensation'!$A101="Yes", 'Total Compensation'!P101,"")</f>
        <v/>
      </c>
    </row>
    <row r="103" spans="2:16" x14ac:dyDescent="0.25">
      <c r="B103" s="82" t="str">
        <f>IF('Total Compensation'!$A102="Yes", 'Total Compensation'!B102,"")</f>
        <v/>
      </c>
      <c r="C103" s="82"/>
      <c r="D103" s="82" t="str">
        <f>IF('Total Compensation'!$A102="Yes", 'Total Compensation'!D102,"")</f>
        <v/>
      </c>
      <c r="E103" s="82" t="str">
        <f>IF('Total Compensation'!$A102="Yes", 'Total Compensation'!E102,"")</f>
        <v/>
      </c>
      <c r="F103" s="82" t="str">
        <f>IF('Total Compensation'!$A102="Yes", 'Total Compensation'!F102,"")</f>
        <v/>
      </c>
      <c r="G103" s="82" t="str">
        <f>IF('Total Compensation'!$A102="Yes", 'Total Compensation'!G102,"")</f>
        <v/>
      </c>
      <c r="H103" s="82" t="str">
        <f>IF('Total Compensation'!$A102="Yes", 'Total Compensation'!H102,"")</f>
        <v/>
      </c>
      <c r="I103" s="50" t="str">
        <f>IF('Total Compensation'!$A102="Yes", 'Total Compensation'!I102,"")</f>
        <v/>
      </c>
      <c r="J103" s="50" t="str">
        <f>IF('Total Compensation'!$A102="Yes", 'Total Compensation'!J102,"")</f>
        <v/>
      </c>
      <c r="K103" s="49" t="str">
        <f>IF('Total Compensation'!$A102="Yes", 'Total Compensation'!K102,"")</f>
        <v/>
      </c>
      <c r="L103" s="49" t="str">
        <f>IF('Total Compensation'!$A102="Yes", 'Total Compensation'!L102,"")</f>
        <v/>
      </c>
      <c r="M103" s="49" t="str">
        <f>IF('Total Compensation'!$A102="Yes", 'Total Compensation'!M102,"")</f>
        <v/>
      </c>
      <c r="N103" s="49" t="str">
        <f>IF('Total Compensation'!$A102="Yes", 'Total Compensation'!N102,"")</f>
        <v/>
      </c>
      <c r="O103" s="49" t="str">
        <f>IF('Total Compensation'!$A102="Yes", 'Total Compensation'!O102,"")</f>
        <v/>
      </c>
      <c r="P103" s="49" t="str">
        <f>IF('Total Compensation'!$A102="Yes", 'Total Compensation'!P102,"")</f>
        <v/>
      </c>
    </row>
    <row r="104" spans="2:16" x14ac:dyDescent="0.25">
      <c r="B104" s="82" t="str">
        <f>IF('Total Compensation'!$A103="Yes", 'Total Compensation'!B103,"")</f>
        <v/>
      </c>
      <c r="C104" s="82"/>
      <c r="D104" s="82" t="str">
        <f>IF('Total Compensation'!$A103="Yes", 'Total Compensation'!D103,"")</f>
        <v/>
      </c>
      <c r="E104" s="82" t="str">
        <f>IF('Total Compensation'!$A103="Yes", 'Total Compensation'!E103,"")</f>
        <v/>
      </c>
      <c r="F104" s="82" t="str">
        <f>IF('Total Compensation'!$A103="Yes", 'Total Compensation'!F103,"")</f>
        <v/>
      </c>
      <c r="G104" s="82" t="str">
        <f>IF('Total Compensation'!$A103="Yes", 'Total Compensation'!G103,"")</f>
        <v/>
      </c>
      <c r="H104" s="82" t="str">
        <f>IF('Total Compensation'!$A103="Yes", 'Total Compensation'!H103,"")</f>
        <v/>
      </c>
      <c r="I104" s="50" t="str">
        <f>IF('Total Compensation'!$A103="Yes", 'Total Compensation'!I103,"")</f>
        <v/>
      </c>
      <c r="J104" s="50" t="str">
        <f>IF('Total Compensation'!$A103="Yes", 'Total Compensation'!J103,"")</f>
        <v/>
      </c>
      <c r="K104" s="49" t="str">
        <f>IF('Total Compensation'!$A103="Yes", 'Total Compensation'!K103,"")</f>
        <v/>
      </c>
      <c r="L104" s="49" t="str">
        <f>IF('Total Compensation'!$A103="Yes", 'Total Compensation'!L103,"")</f>
        <v/>
      </c>
      <c r="M104" s="49" t="str">
        <f>IF('Total Compensation'!$A103="Yes", 'Total Compensation'!M103,"")</f>
        <v/>
      </c>
      <c r="N104" s="49" t="str">
        <f>IF('Total Compensation'!$A103="Yes", 'Total Compensation'!N103,"")</f>
        <v/>
      </c>
      <c r="O104" s="49" t="str">
        <f>IF('Total Compensation'!$A103="Yes", 'Total Compensation'!O103,"")</f>
        <v/>
      </c>
      <c r="P104" s="49" t="str">
        <f>IF('Total Compensation'!$A103="Yes", 'Total Compensation'!P103,"")</f>
        <v/>
      </c>
    </row>
    <row r="105" spans="2:16" x14ac:dyDescent="0.25">
      <c r="B105" s="82" t="str">
        <f>IF('Total Compensation'!$A104="Yes", 'Total Compensation'!B104,"")</f>
        <v/>
      </c>
      <c r="C105" s="82"/>
      <c r="D105" s="82" t="str">
        <f>IF('Total Compensation'!$A104="Yes", 'Total Compensation'!D104,"")</f>
        <v/>
      </c>
      <c r="E105" s="82" t="str">
        <f>IF('Total Compensation'!$A104="Yes", 'Total Compensation'!E104,"")</f>
        <v/>
      </c>
      <c r="F105" s="82" t="str">
        <f>IF('Total Compensation'!$A104="Yes", 'Total Compensation'!F104,"")</f>
        <v/>
      </c>
      <c r="G105" s="82" t="str">
        <f>IF('Total Compensation'!$A104="Yes", 'Total Compensation'!G104,"")</f>
        <v/>
      </c>
      <c r="H105" s="82" t="str">
        <f>IF('Total Compensation'!$A104="Yes", 'Total Compensation'!H104,"")</f>
        <v/>
      </c>
      <c r="I105" s="50" t="str">
        <f>IF('Total Compensation'!$A104="Yes", 'Total Compensation'!I104,"")</f>
        <v/>
      </c>
      <c r="J105" s="50" t="str">
        <f>IF('Total Compensation'!$A104="Yes", 'Total Compensation'!J104,"")</f>
        <v/>
      </c>
      <c r="K105" s="49" t="str">
        <f>IF('Total Compensation'!$A104="Yes", 'Total Compensation'!K104,"")</f>
        <v/>
      </c>
      <c r="L105" s="49" t="str">
        <f>IF('Total Compensation'!$A104="Yes", 'Total Compensation'!L104,"")</f>
        <v/>
      </c>
      <c r="M105" s="49" t="str">
        <f>IF('Total Compensation'!$A104="Yes", 'Total Compensation'!M104,"")</f>
        <v/>
      </c>
      <c r="N105" s="49" t="str">
        <f>IF('Total Compensation'!$A104="Yes", 'Total Compensation'!N104,"")</f>
        <v/>
      </c>
      <c r="O105" s="49" t="str">
        <f>IF('Total Compensation'!$A104="Yes", 'Total Compensation'!O104,"")</f>
        <v/>
      </c>
      <c r="P105" s="49" t="str">
        <f>IF('Total Compensation'!$A104="Yes", 'Total Compensation'!P104,"")</f>
        <v/>
      </c>
    </row>
    <row r="106" spans="2:16" x14ac:dyDescent="0.25">
      <c r="B106" s="82" t="str">
        <f>IF('Total Compensation'!$A105="Yes", 'Total Compensation'!B105,"")</f>
        <v/>
      </c>
      <c r="C106" s="82"/>
      <c r="D106" s="82" t="str">
        <f>IF('Total Compensation'!$A105="Yes", 'Total Compensation'!D105,"")</f>
        <v/>
      </c>
      <c r="E106" s="82" t="str">
        <f>IF('Total Compensation'!$A105="Yes", 'Total Compensation'!E105,"")</f>
        <v/>
      </c>
      <c r="F106" s="82" t="str">
        <f>IF('Total Compensation'!$A105="Yes", 'Total Compensation'!F105,"")</f>
        <v/>
      </c>
      <c r="G106" s="82" t="str">
        <f>IF('Total Compensation'!$A105="Yes", 'Total Compensation'!G105,"")</f>
        <v/>
      </c>
      <c r="H106" s="82" t="str">
        <f>IF('Total Compensation'!$A105="Yes", 'Total Compensation'!H105,"")</f>
        <v/>
      </c>
      <c r="I106" s="50" t="str">
        <f>IF('Total Compensation'!$A105="Yes", 'Total Compensation'!I105,"")</f>
        <v/>
      </c>
      <c r="J106" s="50" t="str">
        <f>IF('Total Compensation'!$A105="Yes", 'Total Compensation'!J105,"")</f>
        <v/>
      </c>
      <c r="K106" s="49" t="str">
        <f>IF('Total Compensation'!$A105="Yes", 'Total Compensation'!K105,"")</f>
        <v/>
      </c>
      <c r="L106" s="49" t="str">
        <f>IF('Total Compensation'!$A105="Yes", 'Total Compensation'!L105,"")</f>
        <v/>
      </c>
      <c r="M106" s="49" t="str">
        <f>IF('Total Compensation'!$A105="Yes", 'Total Compensation'!M105,"")</f>
        <v/>
      </c>
      <c r="N106" s="49" t="str">
        <f>IF('Total Compensation'!$A105="Yes", 'Total Compensation'!N105,"")</f>
        <v/>
      </c>
      <c r="O106" s="49" t="str">
        <f>IF('Total Compensation'!$A105="Yes", 'Total Compensation'!O105,"")</f>
        <v/>
      </c>
      <c r="P106" s="49" t="str">
        <f>IF('Total Compensation'!$A105="Yes", 'Total Compensation'!P105,"")</f>
        <v/>
      </c>
    </row>
    <row r="107" spans="2:16" x14ac:dyDescent="0.25">
      <c r="B107" s="82" t="str">
        <f>IF('Total Compensation'!$A106="Yes", 'Total Compensation'!B106,"")</f>
        <v/>
      </c>
      <c r="C107" s="82"/>
      <c r="D107" s="82" t="str">
        <f>IF('Total Compensation'!$A106="Yes", 'Total Compensation'!D106,"")</f>
        <v/>
      </c>
      <c r="E107" s="82" t="str">
        <f>IF('Total Compensation'!$A106="Yes", 'Total Compensation'!E106,"")</f>
        <v/>
      </c>
      <c r="F107" s="82" t="str">
        <f>IF('Total Compensation'!$A106="Yes", 'Total Compensation'!F106,"")</f>
        <v/>
      </c>
      <c r="G107" s="82" t="str">
        <f>IF('Total Compensation'!$A106="Yes", 'Total Compensation'!G106,"")</f>
        <v/>
      </c>
      <c r="H107" s="82" t="str">
        <f>IF('Total Compensation'!$A106="Yes", 'Total Compensation'!H106,"")</f>
        <v/>
      </c>
      <c r="I107" s="50" t="str">
        <f>IF('Total Compensation'!$A106="Yes", 'Total Compensation'!I106,"")</f>
        <v/>
      </c>
      <c r="J107" s="50" t="str">
        <f>IF('Total Compensation'!$A106="Yes", 'Total Compensation'!J106,"")</f>
        <v/>
      </c>
      <c r="K107" s="49" t="str">
        <f>IF('Total Compensation'!$A106="Yes", 'Total Compensation'!K106,"")</f>
        <v/>
      </c>
      <c r="L107" s="49" t="str">
        <f>IF('Total Compensation'!$A106="Yes", 'Total Compensation'!L106,"")</f>
        <v/>
      </c>
      <c r="M107" s="49" t="str">
        <f>IF('Total Compensation'!$A106="Yes", 'Total Compensation'!M106,"")</f>
        <v/>
      </c>
      <c r="N107" s="49" t="str">
        <f>IF('Total Compensation'!$A106="Yes", 'Total Compensation'!N106,"")</f>
        <v/>
      </c>
      <c r="O107" s="49" t="str">
        <f>IF('Total Compensation'!$A106="Yes", 'Total Compensation'!O106,"")</f>
        <v/>
      </c>
      <c r="P107" s="49" t="str">
        <f>IF('Total Compensation'!$A106="Yes", 'Total Compensation'!P106,"")</f>
        <v/>
      </c>
    </row>
    <row r="108" spans="2:16" x14ac:dyDescent="0.25">
      <c r="B108" s="82" t="str">
        <f>IF('Total Compensation'!$A107="Yes", 'Total Compensation'!B107,"")</f>
        <v/>
      </c>
      <c r="C108" s="82"/>
      <c r="D108" s="82" t="str">
        <f>IF('Total Compensation'!$A107="Yes", 'Total Compensation'!D107,"")</f>
        <v/>
      </c>
      <c r="E108" s="82" t="str">
        <f>IF('Total Compensation'!$A107="Yes", 'Total Compensation'!E107,"")</f>
        <v/>
      </c>
      <c r="F108" s="82" t="str">
        <f>IF('Total Compensation'!$A107="Yes", 'Total Compensation'!F107,"")</f>
        <v/>
      </c>
      <c r="G108" s="82" t="str">
        <f>IF('Total Compensation'!$A107="Yes", 'Total Compensation'!G107,"")</f>
        <v/>
      </c>
      <c r="H108" s="82" t="str">
        <f>IF('Total Compensation'!$A107="Yes", 'Total Compensation'!H107,"")</f>
        <v/>
      </c>
      <c r="I108" s="50" t="str">
        <f>IF('Total Compensation'!$A107="Yes", 'Total Compensation'!I107,"")</f>
        <v/>
      </c>
      <c r="J108" s="50" t="str">
        <f>IF('Total Compensation'!$A107="Yes", 'Total Compensation'!J107,"")</f>
        <v/>
      </c>
      <c r="K108" s="49" t="str">
        <f>IF('Total Compensation'!$A107="Yes", 'Total Compensation'!K107,"")</f>
        <v/>
      </c>
      <c r="L108" s="49" t="str">
        <f>IF('Total Compensation'!$A107="Yes", 'Total Compensation'!L107,"")</f>
        <v/>
      </c>
      <c r="M108" s="49" t="str">
        <f>IF('Total Compensation'!$A107="Yes", 'Total Compensation'!M107,"")</f>
        <v/>
      </c>
      <c r="N108" s="49" t="str">
        <f>IF('Total Compensation'!$A107="Yes", 'Total Compensation'!N107,"")</f>
        <v/>
      </c>
      <c r="O108" s="49" t="str">
        <f>IF('Total Compensation'!$A107="Yes", 'Total Compensation'!O107,"")</f>
        <v/>
      </c>
      <c r="P108" s="49" t="str">
        <f>IF('Total Compensation'!$A107="Yes", 'Total Compensation'!P107,"")</f>
        <v/>
      </c>
    </row>
    <row r="109" spans="2:16" x14ac:dyDescent="0.25">
      <c r="B109" s="82" t="str">
        <f>IF('Total Compensation'!$A108="Yes", 'Total Compensation'!B108,"")</f>
        <v/>
      </c>
      <c r="C109" s="82"/>
      <c r="D109" s="82" t="str">
        <f>IF('Total Compensation'!$A108="Yes", 'Total Compensation'!D108,"")</f>
        <v/>
      </c>
      <c r="E109" s="82" t="str">
        <f>IF('Total Compensation'!$A108="Yes", 'Total Compensation'!E108,"")</f>
        <v/>
      </c>
      <c r="F109" s="82" t="str">
        <f>IF('Total Compensation'!$A108="Yes", 'Total Compensation'!F108,"")</f>
        <v/>
      </c>
      <c r="G109" s="82" t="str">
        <f>IF('Total Compensation'!$A108="Yes", 'Total Compensation'!G108,"")</f>
        <v/>
      </c>
      <c r="H109" s="82" t="str">
        <f>IF('Total Compensation'!$A108="Yes", 'Total Compensation'!H108,"")</f>
        <v/>
      </c>
      <c r="I109" s="50" t="str">
        <f>IF('Total Compensation'!$A108="Yes", 'Total Compensation'!I108,"")</f>
        <v/>
      </c>
      <c r="J109" s="50" t="str">
        <f>IF('Total Compensation'!$A108="Yes", 'Total Compensation'!J108,"")</f>
        <v/>
      </c>
      <c r="K109" s="49" t="str">
        <f>IF('Total Compensation'!$A108="Yes", 'Total Compensation'!K108,"")</f>
        <v/>
      </c>
      <c r="L109" s="49" t="str">
        <f>IF('Total Compensation'!$A108="Yes", 'Total Compensation'!L108,"")</f>
        <v/>
      </c>
      <c r="M109" s="49" t="str">
        <f>IF('Total Compensation'!$A108="Yes", 'Total Compensation'!M108,"")</f>
        <v/>
      </c>
      <c r="N109" s="49" t="str">
        <f>IF('Total Compensation'!$A108="Yes", 'Total Compensation'!N108,"")</f>
        <v/>
      </c>
      <c r="O109" s="49" t="str">
        <f>IF('Total Compensation'!$A108="Yes", 'Total Compensation'!O108,"")</f>
        <v/>
      </c>
      <c r="P109" s="49" t="str">
        <f>IF('Total Compensation'!$A108="Yes", 'Total Compensation'!P108,"")</f>
        <v/>
      </c>
    </row>
    <row r="110" spans="2:16" x14ac:dyDescent="0.25">
      <c r="B110" s="82" t="str">
        <f>IF('Total Compensation'!$A109="Yes", 'Total Compensation'!B109,"")</f>
        <v/>
      </c>
      <c r="C110" s="82"/>
      <c r="D110" s="82" t="str">
        <f>IF('Total Compensation'!$A109="Yes", 'Total Compensation'!D109,"")</f>
        <v/>
      </c>
      <c r="E110" s="82" t="str">
        <f>IF('Total Compensation'!$A109="Yes", 'Total Compensation'!E109,"")</f>
        <v/>
      </c>
      <c r="F110" s="82" t="str">
        <f>IF('Total Compensation'!$A109="Yes", 'Total Compensation'!F109,"")</f>
        <v/>
      </c>
      <c r="G110" s="82" t="str">
        <f>IF('Total Compensation'!$A109="Yes", 'Total Compensation'!G109,"")</f>
        <v/>
      </c>
      <c r="H110" s="82" t="str">
        <f>IF('Total Compensation'!$A109="Yes", 'Total Compensation'!H109,"")</f>
        <v/>
      </c>
      <c r="I110" s="50" t="str">
        <f>IF('Total Compensation'!$A109="Yes", 'Total Compensation'!I109,"")</f>
        <v/>
      </c>
      <c r="J110" s="50" t="str">
        <f>IF('Total Compensation'!$A109="Yes", 'Total Compensation'!J109,"")</f>
        <v/>
      </c>
      <c r="K110" s="49" t="str">
        <f>IF('Total Compensation'!$A109="Yes", 'Total Compensation'!K109,"")</f>
        <v/>
      </c>
      <c r="L110" s="49" t="str">
        <f>IF('Total Compensation'!$A109="Yes", 'Total Compensation'!L109,"")</f>
        <v/>
      </c>
      <c r="M110" s="49" t="str">
        <f>IF('Total Compensation'!$A109="Yes", 'Total Compensation'!M109,"")</f>
        <v/>
      </c>
      <c r="N110" s="49" t="str">
        <f>IF('Total Compensation'!$A109="Yes", 'Total Compensation'!N109,"")</f>
        <v/>
      </c>
      <c r="O110" s="49" t="str">
        <f>IF('Total Compensation'!$A109="Yes", 'Total Compensation'!O109,"")</f>
        <v/>
      </c>
      <c r="P110" s="49" t="str">
        <f>IF('Total Compensation'!$A109="Yes", 'Total Compensation'!P109,"")</f>
        <v/>
      </c>
    </row>
    <row r="112" spans="2:16" ht="15.75" thickBot="1" x14ac:dyDescent="0.3">
      <c r="B112" s="58" t="s">
        <v>70</v>
      </c>
      <c r="C112" s="58"/>
      <c r="D112" s="4"/>
      <c r="E112" s="4"/>
      <c r="F112" s="4"/>
      <c r="G112" s="4"/>
      <c r="H112" s="4"/>
      <c r="I112" s="4"/>
      <c r="J112" s="4"/>
      <c r="K112" s="59">
        <f>SUM(K99:K103)</f>
        <v>0</v>
      </c>
      <c r="L112" s="59">
        <f t="shared" ref="L112:P112" si="5">SUM(L99:L103)</f>
        <v>0</v>
      </c>
      <c r="M112" s="59">
        <f t="shared" si="5"/>
        <v>0</v>
      </c>
      <c r="N112" s="59">
        <f t="shared" si="5"/>
        <v>0</v>
      </c>
      <c r="O112" s="59">
        <f t="shared" si="5"/>
        <v>0</v>
      </c>
      <c r="P112" s="59">
        <f t="shared" si="5"/>
        <v>0</v>
      </c>
    </row>
    <row r="113" spans="1:16" ht="15.75" thickTop="1" x14ac:dyDescent="0.25">
      <c r="B113" s="58"/>
      <c r="C113" s="58"/>
      <c r="D113" s="4"/>
      <c r="E113" s="4"/>
      <c r="F113" s="4"/>
      <c r="G113" s="4"/>
      <c r="H113" s="4"/>
      <c r="I113" s="4"/>
      <c r="J113" s="4"/>
      <c r="K113" s="78"/>
      <c r="L113" s="78"/>
      <c r="M113" s="78"/>
      <c r="N113" s="78"/>
      <c r="O113" s="78"/>
      <c r="P113" s="78"/>
    </row>
    <row r="114" spans="1:16" x14ac:dyDescent="0.25">
      <c r="B114" s="6" t="s">
        <v>110</v>
      </c>
      <c r="C114" s="6"/>
      <c r="M114" s="56">
        <f>'Total Compensation'!M111</f>
        <v>0.03</v>
      </c>
      <c r="N114" s="56">
        <f>'Total Compensation'!N111</f>
        <v>0.03</v>
      </c>
      <c r="O114" s="56">
        <f>'Total Compensation'!O111</f>
        <v>0.03</v>
      </c>
      <c r="P114" s="56">
        <f>'Total Compensation'!P111</f>
        <v>0.03</v>
      </c>
    </row>
    <row r="115" spans="1:16" x14ac:dyDescent="0.25">
      <c r="B115" s="6"/>
      <c r="C115" s="6"/>
      <c r="D115" s="6"/>
      <c r="E115" s="6"/>
      <c r="F115" s="6"/>
      <c r="G115" s="6"/>
      <c r="H115" s="6"/>
      <c r="I115" s="6"/>
      <c r="J115" s="6"/>
    </row>
    <row r="116" spans="1:16" x14ac:dyDescent="0.25">
      <c r="A116" s="60" t="s">
        <v>119</v>
      </c>
      <c r="C116" s="4" t="s">
        <v>103</v>
      </c>
      <c r="D116" s="4" t="s">
        <v>11</v>
      </c>
      <c r="E116" s="4" t="s">
        <v>12</v>
      </c>
      <c r="F116" s="4" t="s">
        <v>13</v>
      </c>
      <c r="G116" s="4" t="s">
        <v>14</v>
      </c>
      <c r="H116" s="4" t="s">
        <v>15</v>
      </c>
      <c r="K116" s="4" t="s">
        <v>103</v>
      </c>
      <c r="L116" s="4" t="s">
        <v>11</v>
      </c>
      <c r="M116" s="4" t="s">
        <v>12</v>
      </c>
      <c r="N116" s="4" t="s">
        <v>13</v>
      </c>
      <c r="O116" s="4" t="s">
        <v>14</v>
      </c>
      <c r="P116" s="4" t="s">
        <v>15</v>
      </c>
    </row>
    <row r="117" spans="1:16" ht="15.75" thickBot="1" x14ac:dyDescent="0.3">
      <c r="B117" s="48"/>
      <c r="C117" s="5" t="s">
        <v>63</v>
      </c>
      <c r="D117" s="5" t="s">
        <v>63</v>
      </c>
      <c r="E117" s="5" t="s">
        <v>63</v>
      </c>
      <c r="F117" s="5" t="s">
        <v>63</v>
      </c>
      <c r="G117" s="5" t="s">
        <v>63</v>
      </c>
      <c r="H117" s="5" t="s">
        <v>63</v>
      </c>
      <c r="I117" s="48"/>
      <c r="J117" s="48"/>
      <c r="K117" s="5" t="s">
        <v>63</v>
      </c>
      <c r="L117" s="5" t="s">
        <v>63</v>
      </c>
      <c r="M117" s="5" t="s">
        <v>63</v>
      </c>
      <c r="N117" s="5" t="s">
        <v>63</v>
      </c>
      <c r="O117" s="5" t="s">
        <v>63</v>
      </c>
      <c r="P117" s="5" t="s">
        <v>63</v>
      </c>
    </row>
    <row r="118" spans="1:16" x14ac:dyDescent="0.25">
      <c r="B118" s="53" t="s">
        <v>120</v>
      </c>
      <c r="C118" s="53"/>
      <c r="D118" s="213" t="s">
        <v>107</v>
      </c>
      <c r="E118" s="213"/>
      <c r="F118" s="213"/>
      <c r="G118" s="213"/>
      <c r="H118" s="213"/>
      <c r="I118" s="53" t="s">
        <v>108</v>
      </c>
      <c r="J118" s="53" t="s">
        <v>109</v>
      </c>
    </row>
    <row r="119" spans="1:16" x14ac:dyDescent="0.25">
      <c r="B119" s="82" t="str">
        <f>IF('Total Compensation'!$A116="Yes", 'Total Compensation'!B116,"")</f>
        <v/>
      </c>
      <c r="C119" s="82"/>
      <c r="D119" s="82" t="str">
        <f>IF('Total Compensation'!$A116="Yes", 'Total Compensation'!D116,"")</f>
        <v/>
      </c>
      <c r="E119" s="82" t="str">
        <f>IF('Total Compensation'!$A116="Yes", 'Total Compensation'!E116,"")</f>
        <v/>
      </c>
      <c r="F119" s="82" t="str">
        <f>IF('Total Compensation'!$A116="Yes", 'Total Compensation'!F116,"")</f>
        <v/>
      </c>
      <c r="G119" s="82" t="str">
        <f>IF('Total Compensation'!$A116="Yes", 'Total Compensation'!G116,"")</f>
        <v/>
      </c>
      <c r="H119" s="82" t="str">
        <f>IF('Total Compensation'!$A116="Yes", 'Total Compensation'!H116,"")</f>
        <v/>
      </c>
      <c r="I119" s="50" t="str">
        <f>IF('Total Compensation'!$A116="Yes", 'Total Compensation'!I116,"")</f>
        <v/>
      </c>
      <c r="J119" s="50" t="str">
        <f>IF('Total Compensation'!$A116="Yes", 'Total Compensation'!J116,"")</f>
        <v/>
      </c>
      <c r="K119" s="49" t="str">
        <f>IF('Total Compensation'!$A116="Yes", 'Total Compensation'!K116,"")</f>
        <v/>
      </c>
      <c r="L119" s="49" t="str">
        <f>IF('Total Compensation'!$A116="Yes", 'Total Compensation'!L116,"")</f>
        <v/>
      </c>
      <c r="M119" s="49" t="str">
        <f>IF('Total Compensation'!$A116="Yes", 'Total Compensation'!M116,"")</f>
        <v/>
      </c>
      <c r="N119" s="49" t="str">
        <f>IF('Total Compensation'!$A116="Yes", 'Total Compensation'!N116,"")</f>
        <v/>
      </c>
      <c r="O119" s="49" t="str">
        <f>IF('Total Compensation'!$A116="Yes", 'Total Compensation'!O116,"")</f>
        <v/>
      </c>
      <c r="P119" s="49" t="str">
        <f>IF('Total Compensation'!$A116="Yes", 'Total Compensation'!P116,"")</f>
        <v/>
      </c>
    </row>
    <row r="120" spans="1:16" x14ac:dyDescent="0.25">
      <c r="B120" s="82" t="str">
        <f>IF('Total Compensation'!$A117="Yes", 'Total Compensation'!B117,"")</f>
        <v/>
      </c>
      <c r="C120" s="82"/>
      <c r="D120" s="82" t="str">
        <f>IF('Total Compensation'!$A117="Yes", 'Total Compensation'!D117,"")</f>
        <v/>
      </c>
      <c r="E120" s="82" t="str">
        <f>IF('Total Compensation'!$A117="Yes", 'Total Compensation'!E117,"")</f>
        <v/>
      </c>
      <c r="F120" s="82" t="str">
        <f>IF('Total Compensation'!$A117="Yes", 'Total Compensation'!F117,"")</f>
        <v/>
      </c>
      <c r="G120" s="82" t="str">
        <f>IF('Total Compensation'!$A117="Yes", 'Total Compensation'!G117,"")</f>
        <v/>
      </c>
      <c r="H120" s="82" t="str">
        <f>IF('Total Compensation'!$A117="Yes", 'Total Compensation'!H117,"")</f>
        <v/>
      </c>
      <c r="I120" s="50" t="str">
        <f>IF('Total Compensation'!$A117="Yes", 'Total Compensation'!I117,"")</f>
        <v/>
      </c>
      <c r="J120" s="50" t="str">
        <f>IF('Total Compensation'!$A117="Yes", 'Total Compensation'!J117,"")</f>
        <v/>
      </c>
      <c r="K120" s="49" t="str">
        <f>IF('Total Compensation'!$A117="Yes", 'Total Compensation'!K117,"")</f>
        <v/>
      </c>
      <c r="L120" s="49" t="str">
        <f>IF('Total Compensation'!$A117="Yes", 'Total Compensation'!L117,"")</f>
        <v/>
      </c>
      <c r="M120" s="49" t="str">
        <f>IF('Total Compensation'!$A117="Yes", 'Total Compensation'!M117,"")</f>
        <v/>
      </c>
      <c r="N120" s="49" t="str">
        <f>IF('Total Compensation'!$A117="Yes", 'Total Compensation'!N117,"")</f>
        <v/>
      </c>
      <c r="O120" s="49" t="str">
        <f>IF('Total Compensation'!$A117="Yes", 'Total Compensation'!O117,"")</f>
        <v/>
      </c>
      <c r="P120" s="49" t="str">
        <f>IF('Total Compensation'!$A117="Yes", 'Total Compensation'!P117,"")</f>
        <v/>
      </c>
    </row>
    <row r="121" spans="1:16" x14ac:dyDescent="0.25">
      <c r="B121" s="82" t="str">
        <f>IF('Total Compensation'!$A118="Yes", 'Total Compensation'!B118,"")</f>
        <v/>
      </c>
      <c r="C121" s="82"/>
      <c r="D121" s="82" t="str">
        <f>IF('Total Compensation'!$A118="Yes", 'Total Compensation'!D118,"")</f>
        <v/>
      </c>
      <c r="E121" s="82" t="str">
        <f>IF('Total Compensation'!$A118="Yes", 'Total Compensation'!E118,"")</f>
        <v/>
      </c>
      <c r="F121" s="82" t="str">
        <f>IF('Total Compensation'!$A118="Yes", 'Total Compensation'!F118,"")</f>
        <v/>
      </c>
      <c r="G121" s="82" t="str">
        <f>IF('Total Compensation'!$A118="Yes", 'Total Compensation'!G118,"")</f>
        <v/>
      </c>
      <c r="H121" s="82" t="str">
        <f>IF('Total Compensation'!$A118="Yes", 'Total Compensation'!H118,"")</f>
        <v/>
      </c>
      <c r="I121" s="50" t="str">
        <f>IF('Total Compensation'!$A118="Yes", 'Total Compensation'!I118,"")</f>
        <v/>
      </c>
      <c r="J121" s="50" t="str">
        <f>IF('Total Compensation'!$A118="Yes", 'Total Compensation'!J118,"")</f>
        <v/>
      </c>
      <c r="K121" s="49" t="str">
        <f>IF('Total Compensation'!$A118="Yes", 'Total Compensation'!K118,"")</f>
        <v/>
      </c>
      <c r="L121" s="49" t="str">
        <f>IF('Total Compensation'!$A118="Yes", 'Total Compensation'!L118,"")</f>
        <v/>
      </c>
      <c r="M121" s="49" t="str">
        <f>IF('Total Compensation'!$A118="Yes", 'Total Compensation'!M118,"")</f>
        <v/>
      </c>
      <c r="N121" s="49" t="str">
        <f>IF('Total Compensation'!$A118="Yes", 'Total Compensation'!N118,"")</f>
        <v/>
      </c>
      <c r="O121" s="49" t="str">
        <f>IF('Total Compensation'!$A118="Yes", 'Total Compensation'!O118,"")</f>
        <v/>
      </c>
      <c r="P121" s="49" t="str">
        <f>IF('Total Compensation'!$A118="Yes", 'Total Compensation'!P118,"")</f>
        <v/>
      </c>
    </row>
    <row r="122" spans="1:16" x14ac:dyDescent="0.25">
      <c r="B122" s="82" t="str">
        <f>IF('Total Compensation'!$A119="Yes", 'Total Compensation'!B119,"")</f>
        <v/>
      </c>
      <c r="C122" s="82"/>
      <c r="D122" s="82" t="str">
        <f>IF('Total Compensation'!$A119="Yes", 'Total Compensation'!D119,"")</f>
        <v/>
      </c>
      <c r="E122" s="82" t="str">
        <f>IF('Total Compensation'!$A119="Yes", 'Total Compensation'!E119,"")</f>
        <v/>
      </c>
      <c r="F122" s="82" t="str">
        <f>IF('Total Compensation'!$A119="Yes", 'Total Compensation'!F119,"")</f>
        <v/>
      </c>
      <c r="G122" s="82" t="str">
        <f>IF('Total Compensation'!$A119="Yes", 'Total Compensation'!G119,"")</f>
        <v/>
      </c>
      <c r="H122" s="82" t="str">
        <f>IF('Total Compensation'!$A119="Yes", 'Total Compensation'!H119,"")</f>
        <v/>
      </c>
      <c r="I122" s="50" t="str">
        <f>IF('Total Compensation'!$A119="Yes", 'Total Compensation'!I119,"")</f>
        <v/>
      </c>
      <c r="J122" s="50" t="str">
        <f>IF('Total Compensation'!$A119="Yes", 'Total Compensation'!J119,"")</f>
        <v/>
      </c>
      <c r="K122" s="49" t="str">
        <f>IF('Total Compensation'!$A119="Yes", 'Total Compensation'!K119,"")</f>
        <v/>
      </c>
      <c r="L122" s="49" t="str">
        <f>IF('Total Compensation'!$A119="Yes", 'Total Compensation'!L119,"")</f>
        <v/>
      </c>
      <c r="M122" s="49" t="str">
        <f>IF('Total Compensation'!$A119="Yes", 'Total Compensation'!M119,"")</f>
        <v/>
      </c>
      <c r="N122" s="49" t="str">
        <f>IF('Total Compensation'!$A119="Yes", 'Total Compensation'!N119,"")</f>
        <v/>
      </c>
      <c r="O122" s="49" t="str">
        <f>IF('Total Compensation'!$A119="Yes", 'Total Compensation'!O119,"")</f>
        <v/>
      </c>
      <c r="P122" s="49" t="str">
        <f>IF('Total Compensation'!$A119="Yes", 'Total Compensation'!P119,"")</f>
        <v/>
      </c>
    </row>
    <row r="123" spans="1:16" x14ac:dyDescent="0.25">
      <c r="B123" s="82" t="str">
        <f>IF('Total Compensation'!$A120="Yes", 'Total Compensation'!B120,"")</f>
        <v/>
      </c>
      <c r="C123" s="82"/>
      <c r="D123" s="82" t="str">
        <f>IF('Total Compensation'!$A120="Yes", 'Total Compensation'!D120,"")</f>
        <v/>
      </c>
      <c r="E123" s="82" t="str">
        <f>IF('Total Compensation'!$A120="Yes", 'Total Compensation'!E120,"")</f>
        <v/>
      </c>
      <c r="F123" s="82" t="str">
        <f>IF('Total Compensation'!$A120="Yes", 'Total Compensation'!F120,"")</f>
        <v/>
      </c>
      <c r="G123" s="82" t="str">
        <f>IF('Total Compensation'!$A120="Yes", 'Total Compensation'!G120,"")</f>
        <v/>
      </c>
      <c r="H123" s="82" t="str">
        <f>IF('Total Compensation'!$A120="Yes", 'Total Compensation'!H120,"")</f>
        <v/>
      </c>
      <c r="I123" s="50" t="str">
        <f>IF('Total Compensation'!$A120="Yes", 'Total Compensation'!I120,"")</f>
        <v/>
      </c>
      <c r="J123" s="50" t="str">
        <f>IF('Total Compensation'!$A120="Yes", 'Total Compensation'!J120,"")</f>
        <v/>
      </c>
      <c r="K123" s="49" t="str">
        <f>IF('Total Compensation'!$A120="Yes", 'Total Compensation'!K120,"")</f>
        <v/>
      </c>
      <c r="L123" s="49" t="str">
        <f>IF('Total Compensation'!$A120="Yes", 'Total Compensation'!L120,"")</f>
        <v/>
      </c>
      <c r="M123" s="49" t="str">
        <f>IF('Total Compensation'!$A120="Yes", 'Total Compensation'!M120,"")</f>
        <v/>
      </c>
      <c r="N123" s="49" t="str">
        <f>IF('Total Compensation'!$A120="Yes", 'Total Compensation'!N120,"")</f>
        <v/>
      </c>
      <c r="O123" s="49" t="str">
        <f>IF('Total Compensation'!$A120="Yes", 'Total Compensation'!O120,"")</f>
        <v/>
      </c>
      <c r="P123" s="49" t="str">
        <f>IF('Total Compensation'!$A120="Yes", 'Total Compensation'!P120,"")</f>
        <v/>
      </c>
    </row>
    <row r="124" spans="1:16" x14ac:dyDescent="0.25">
      <c r="B124" s="82" t="str">
        <f>IF('Total Compensation'!$A121="Yes", 'Total Compensation'!B121,"")</f>
        <v/>
      </c>
      <c r="C124" s="82"/>
      <c r="D124" s="82" t="str">
        <f>IF('Total Compensation'!$A121="Yes", 'Total Compensation'!D121,"")</f>
        <v/>
      </c>
      <c r="E124" s="82" t="str">
        <f>IF('Total Compensation'!$A121="Yes", 'Total Compensation'!E121,"")</f>
        <v/>
      </c>
      <c r="F124" s="82" t="str">
        <f>IF('Total Compensation'!$A121="Yes", 'Total Compensation'!F121,"")</f>
        <v/>
      </c>
      <c r="G124" s="82" t="str">
        <f>IF('Total Compensation'!$A121="Yes", 'Total Compensation'!G121,"")</f>
        <v/>
      </c>
      <c r="H124" s="82" t="str">
        <f>IF('Total Compensation'!$A121="Yes", 'Total Compensation'!H121,"")</f>
        <v/>
      </c>
      <c r="I124" s="50" t="str">
        <f>IF('Total Compensation'!$A121="Yes", 'Total Compensation'!I121,"")</f>
        <v/>
      </c>
      <c r="J124" s="50" t="str">
        <f>IF('Total Compensation'!$A121="Yes", 'Total Compensation'!J121,"")</f>
        <v/>
      </c>
      <c r="K124" s="49" t="str">
        <f>IF('Total Compensation'!$A121="Yes", 'Total Compensation'!K121,"")</f>
        <v/>
      </c>
      <c r="L124" s="49" t="str">
        <f>IF('Total Compensation'!$A121="Yes", 'Total Compensation'!L121,"")</f>
        <v/>
      </c>
      <c r="M124" s="49" t="str">
        <f>IF('Total Compensation'!$A121="Yes", 'Total Compensation'!M121,"")</f>
        <v/>
      </c>
      <c r="N124" s="49" t="str">
        <f>IF('Total Compensation'!$A121="Yes", 'Total Compensation'!N121,"")</f>
        <v/>
      </c>
      <c r="O124" s="49" t="str">
        <f>IF('Total Compensation'!$A121="Yes", 'Total Compensation'!O121,"")</f>
        <v/>
      </c>
      <c r="P124" s="49" t="str">
        <f>IF('Total Compensation'!$A121="Yes", 'Total Compensation'!P121,"")</f>
        <v/>
      </c>
    </row>
    <row r="125" spans="1:16" x14ac:dyDescent="0.25">
      <c r="B125" s="82" t="str">
        <f>IF('Total Compensation'!$A122="Yes", 'Total Compensation'!B122,"")</f>
        <v/>
      </c>
      <c r="C125" s="82"/>
      <c r="D125" s="82" t="str">
        <f>IF('Total Compensation'!$A122="Yes", 'Total Compensation'!D122,"")</f>
        <v/>
      </c>
      <c r="E125" s="82" t="str">
        <f>IF('Total Compensation'!$A122="Yes", 'Total Compensation'!E122,"")</f>
        <v/>
      </c>
      <c r="F125" s="82" t="str">
        <f>IF('Total Compensation'!$A122="Yes", 'Total Compensation'!F122,"")</f>
        <v/>
      </c>
      <c r="G125" s="82" t="str">
        <f>IF('Total Compensation'!$A122="Yes", 'Total Compensation'!G122,"")</f>
        <v/>
      </c>
      <c r="H125" s="82" t="str">
        <f>IF('Total Compensation'!$A122="Yes", 'Total Compensation'!H122,"")</f>
        <v/>
      </c>
      <c r="I125" s="50" t="str">
        <f>IF('Total Compensation'!$A122="Yes", 'Total Compensation'!I122,"")</f>
        <v/>
      </c>
      <c r="J125" s="50" t="str">
        <f>IF('Total Compensation'!$A122="Yes", 'Total Compensation'!J122,"")</f>
        <v/>
      </c>
      <c r="K125" s="49" t="str">
        <f>IF('Total Compensation'!$A122="Yes", 'Total Compensation'!K122,"")</f>
        <v/>
      </c>
      <c r="L125" s="49" t="str">
        <f>IF('Total Compensation'!$A122="Yes", 'Total Compensation'!L122,"")</f>
        <v/>
      </c>
      <c r="M125" s="49" t="str">
        <f>IF('Total Compensation'!$A122="Yes", 'Total Compensation'!M122,"")</f>
        <v/>
      </c>
      <c r="N125" s="49" t="str">
        <f>IF('Total Compensation'!$A122="Yes", 'Total Compensation'!N122,"")</f>
        <v/>
      </c>
      <c r="O125" s="49" t="str">
        <f>IF('Total Compensation'!$A122="Yes", 'Total Compensation'!O122,"")</f>
        <v/>
      </c>
      <c r="P125" s="49" t="str">
        <f>IF('Total Compensation'!$A122="Yes", 'Total Compensation'!P122,"")</f>
        <v/>
      </c>
    </row>
    <row r="126" spans="1:16" x14ac:dyDescent="0.25">
      <c r="B126" s="82" t="str">
        <f>IF('Total Compensation'!$A123="Yes", 'Total Compensation'!B123,"")</f>
        <v/>
      </c>
      <c r="C126" s="82"/>
      <c r="D126" s="82" t="str">
        <f>IF('Total Compensation'!$A123="Yes", 'Total Compensation'!D123,"")</f>
        <v/>
      </c>
      <c r="E126" s="82" t="str">
        <f>IF('Total Compensation'!$A123="Yes", 'Total Compensation'!E123,"")</f>
        <v/>
      </c>
      <c r="F126" s="82" t="str">
        <f>IF('Total Compensation'!$A123="Yes", 'Total Compensation'!F123,"")</f>
        <v/>
      </c>
      <c r="G126" s="82" t="str">
        <f>IF('Total Compensation'!$A123="Yes", 'Total Compensation'!G123,"")</f>
        <v/>
      </c>
      <c r="H126" s="82" t="str">
        <f>IF('Total Compensation'!$A123="Yes", 'Total Compensation'!H123,"")</f>
        <v/>
      </c>
      <c r="I126" s="50" t="str">
        <f>IF('Total Compensation'!$A123="Yes", 'Total Compensation'!I123,"")</f>
        <v/>
      </c>
      <c r="J126" s="50" t="str">
        <f>IF('Total Compensation'!$A123="Yes", 'Total Compensation'!J123,"")</f>
        <v/>
      </c>
      <c r="K126" s="49" t="str">
        <f>IF('Total Compensation'!$A123="Yes", 'Total Compensation'!K123,"")</f>
        <v/>
      </c>
      <c r="L126" s="49" t="str">
        <f>IF('Total Compensation'!$A123="Yes", 'Total Compensation'!L123,"")</f>
        <v/>
      </c>
      <c r="M126" s="49" t="str">
        <f>IF('Total Compensation'!$A123="Yes", 'Total Compensation'!M123,"")</f>
        <v/>
      </c>
      <c r="N126" s="49" t="str">
        <f>IF('Total Compensation'!$A123="Yes", 'Total Compensation'!N123,"")</f>
        <v/>
      </c>
      <c r="O126" s="49" t="str">
        <f>IF('Total Compensation'!$A123="Yes", 'Total Compensation'!O123,"")</f>
        <v/>
      </c>
      <c r="P126" s="49" t="str">
        <f>IF('Total Compensation'!$A123="Yes", 'Total Compensation'!P123,"")</f>
        <v/>
      </c>
    </row>
    <row r="127" spans="1:16" x14ac:dyDescent="0.25">
      <c r="B127" s="82" t="str">
        <f>IF('Total Compensation'!$A124="Yes", 'Total Compensation'!B124,"")</f>
        <v/>
      </c>
      <c r="C127" s="82"/>
      <c r="D127" s="82" t="str">
        <f>IF('Total Compensation'!$A124="Yes", 'Total Compensation'!D124,"")</f>
        <v/>
      </c>
      <c r="E127" s="82" t="str">
        <f>IF('Total Compensation'!$A124="Yes", 'Total Compensation'!E124,"")</f>
        <v/>
      </c>
      <c r="F127" s="82" t="str">
        <f>IF('Total Compensation'!$A124="Yes", 'Total Compensation'!F124,"")</f>
        <v/>
      </c>
      <c r="G127" s="82" t="str">
        <f>IF('Total Compensation'!$A124="Yes", 'Total Compensation'!G124,"")</f>
        <v/>
      </c>
      <c r="H127" s="82" t="str">
        <f>IF('Total Compensation'!$A124="Yes", 'Total Compensation'!H124,"")</f>
        <v/>
      </c>
      <c r="I127" s="50" t="str">
        <f>IF('Total Compensation'!$A124="Yes", 'Total Compensation'!I124,"")</f>
        <v/>
      </c>
      <c r="J127" s="50" t="str">
        <f>IF('Total Compensation'!$A124="Yes", 'Total Compensation'!J124,"")</f>
        <v/>
      </c>
      <c r="K127" s="49" t="str">
        <f>IF('Total Compensation'!$A124="Yes", 'Total Compensation'!K124,"")</f>
        <v/>
      </c>
      <c r="L127" s="49" t="str">
        <f>IF('Total Compensation'!$A124="Yes", 'Total Compensation'!L124,"")</f>
        <v/>
      </c>
      <c r="M127" s="49" t="str">
        <f>IF('Total Compensation'!$A124="Yes", 'Total Compensation'!M124,"")</f>
        <v/>
      </c>
      <c r="N127" s="49" t="str">
        <f>IF('Total Compensation'!$A124="Yes", 'Total Compensation'!N124,"")</f>
        <v/>
      </c>
      <c r="O127" s="49" t="str">
        <f>IF('Total Compensation'!$A124="Yes", 'Total Compensation'!O124,"")</f>
        <v/>
      </c>
      <c r="P127" s="49" t="str">
        <f>IF('Total Compensation'!$A124="Yes", 'Total Compensation'!P124,"")</f>
        <v/>
      </c>
    </row>
    <row r="128" spans="1:16" x14ac:dyDescent="0.25">
      <c r="B128" s="82" t="str">
        <f>IF('Total Compensation'!$A125="Yes", 'Total Compensation'!B125,"")</f>
        <v/>
      </c>
      <c r="C128" s="82"/>
      <c r="D128" s="82" t="str">
        <f>IF('Total Compensation'!$A125="Yes", 'Total Compensation'!D125,"")</f>
        <v/>
      </c>
      <c r="E128" s="82" t="str">
        <f>IF('Total Compensation'!$A125="Yes", 'Total Compensation'!E125,"")</f>
        <v/>
      </c>
      <c r="F128" s="82" t="str">
        <f>IF('Total Compensation'!$A125="Yes", 'Total Compensation'!F125,"")</f>
        <v/>
      </c>
      <c r="G128" s="82" t="str">
        <f>IF('Total Compensation'!$A125="Yes", 'Total Compensation'!G125,"")</f>
        <v/>
      </c>
      <c r="H128" s="82" t="str">
        <f>IF('Total Compensation'!$A125="Yes", 'Total Compensation'!H125,"")</f>
        <v/>
      </c>
      <c r="I128" s="50" t="str">
        <f>IF('Total Compensation'!$A125="Yes", 'Total Compensation'!I125,"")</f>
        <v/>
      </c>
      <c r="J128" s="50" t="str">
        <f>IF('Total Compensation'!$A125="Yes", 'Total Compensation'!J125,"")</f>
        <v/>
      </c>
      <c r="K128" s="49" t="str">
        <f>IF('Total Compensation'!$A125="Yes", 'Total Compensation'!K125,"")</f>
        <v/>
      </c>
      <c r="L128" s="49" t="str">
        <f>IF('Total Compensation'!$A125="Yes", 'Total Compensation'!L125,"")</f>
        <v/>
      </c>
      <c r="M128" s="49" t="str">
        <f>IF('Total Compensation'!$A125="Yes", 'Total Compensation'!M125,"")</f>
        <v/>
      </c>
      <c r="N128" s="49" t="str">
        <f>IF('Total Compensation'!$A125="Yes", 'Total Compensation'!N125,"")</f>
        <v/>
      </c>
      <c r="O128" s="49" t="str">
        <f>IF('Total Compensation'!$A125="Yes", 'Total Compensation'!O125,"")</f>
        <v/>
      </c>
      <c r="P128" s="49" t="str">
        <f>IF('Total Compensation'!$A125="Yes", 'Total Compensation'!P125,"")</f>
        <v/>
      </c>
    </row>
    <row r="129" spans="2:16" x14ac:dyDescent="0.25">
      <c r="I129" s="128"/>
      <c r="J129" s="128"/>
      <c r="K129" s="129"/>
      <c r="L129" s="129"/>
      <c r="M129" s="129"/>
      <c r="N129" s="129"/>
      <c r="O129" s="129"/>
      <c r="P129" s="129"/>
    </row>
    <row r="131" spans="2:16" ht="15.75" thickBot="1" x14ac:dyDescent="0.3">
      <c r="B131" s="58" t="s">
        <v>70</v>
      </c>
      <c r="C131" s="58"/>
      <c r="K131" s="43">
        <f>SUM(K119:K123)</f>
        <v>0</v>
      </c>
      <c r="L131" s="43">
        <f t="shared" ref="L131:P131" si="6">SUM(L119:L123)</f>
        <v>0</v>
      </c>
      <c r="M131" s="43">
        <f t="shared" si="6"/>
        <v>0</v>
      </c>
      <c r="N131" s="43">
        <f t="shared" si="6"/>
        <v>0</v>
      </c>
      <c r="O131" s="43">
        <f t="shared" si="6"/>
        <v>0</v>
      </c>
      <c r="P131" s="43">
        <f t="shared" si="6"/>
        <v>0</v>
      </c>
    </row>
    <row r="132" spans="2:16" ht="15.75" thickTop="1" x14ac:dyDescent="0.25"/>
    <row r="133" spans="2:16" x14ac:dyDescent="0.25">
      <c r="B133" s="6" t="s">
        <v>116</v>
      </c>
      <c r="C133" s="6"/>
      <c r="D133" s="6"/>
      <c r="E133" s="6"/>
      <c r="F133" s="6"/>
      <c r="G133" s="6"/>
      <c r="H133" s="6"/>
      <c r="I133" s="6"/>
      <c r="J133" s="6"/>
      <c r="M133" s="56">
        <f>'Total Compensation'!M130</f>
        <v>0.03</v>
      </c>
      <c r="N133" s="56">
        <f>'Total Compensation'!N130</f>
        <v>0.03</v>
      </c>
      <c r="O133" s="56">
        <f>'Total Compensation'!O130</f>
        <v>0.03</v>
      </c>
      <c r="P133" s="56">
        <f>'Total Compensation'!P130</f>
        <v>0.03</v>
      </c>
    </row>
  </sheetData>
  <sheetProtection algorithmName="SHA-512" hashValue="6FfbXCkBDGLwBv2sB6wyuq2QzkcoKSIJIFOaNIFThQizIzRc8Df28f6lFiPVZyY3fGnCZFYxEtPtNsCBC6LVLg==" saltValue="efbyNmSQPjJS5QAegiUb/w==" spinCount="100000" sheet="1" objects="1" scenarios="1"/>
  <mergeCells count="7">
    <mergeCell ref="D118:H118"/>
    <mergeCell ref="D5:H5"/>
    <mergeCell ref="D24:H24"/>
    <mergeCell ref="D43:H43"/>
    <mergeCell ref="D62:H62"/>
    <mergeCell ref="D80:H80"/>
    <mergeCell ref="D98:H98"/>
  </mergeCells>
  <pageMargins left="0.7" right="0.7" top="0.75" bottom="0.75" header="0.3" footer="0.3"/>
  <pageSetup scale="61" firstPageNumber="12" fitToHeight="0" orientation="landscape" useFirstPageNumber="1" r:id="rId1"/>
  <headerFoot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9075C206701FD43A280AE96C4439130" ma:contentTypeVersion="8" ma:contentTypeDescription="Create a new document." ma:contentTypeScope="" ma:versionID="f21eb276e61a3c57e68a8f2a47822eeb">
  <xsd:schema xmlns:xsd="http://www.w3.org/2001/XMLSchema" xmlns:xs="http://www.w3.org/2001/XMLSchema" xmlns:p="http://schemas.microsoft.com/office/2006/metadata/properties" xmlns:ns2="2cb80d41-92c6-4efa-a2b8-5f082c0321e2" xmlns:ns3="87ff6d1d-f9cb-4fbc-8ebe-7d50f2d16631" targetNamespace="http://schemas.microsoft.com/office/2006/metadata/properties" ma:root="true" ma:fieldsID="8b1a2e334d185277c9542530cc89d4a6" ns2:_="" ns3:_="">
    <xsd:import namespace="2cb80d41-92c6-4efa-a2b8-5f082c0321e2"/>
    <xsd:import namespace="87ff6d1d-f9cb-4fbc-8ebe-7d50f2d1663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b80d41-92c6-4efa-a2b8-5f082c0321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7ff6d1d-f9cb-4fbc-8ebe-7d50f2d1663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1C4CC4-8EE1-4CB6-8778-FD5106C92FCB}">
  <ds:schemaRefs>
    <ds:schemaRef ds:uri="http://purl.org/dc/dcmitype/"/>
    <ds:schemaRef ds:uri="http://purl.org/dc/terms/"/>
    <ds:schemaRef ds:uri="http://schemas.microsoft.com/office/infopath/2007/PartnerControls"/>
    <ds:schemaRef ds:uri="http://schemas.microsoft.com/office/2006/metadata/properties"/>
    <ds:schemaRef ds:uri="http://www.w3.org/XML/1998/namespace"/>
    <ds:schemaRef ds:uri="http://schemas.microsoft.com/office/2006/documentManagement/types"/>
    <ds:schemaRef ds:uri="http://purl.org/dc/elements/1.1/"/>
    <ds:schemaRef ds:uri="http://schemas.openxmlformats.org/package/2006/metadata/core-properties"/>
    <ds:schemaRef ds:uri="87ff6d1d-f9cb-4fbc-8ebe-7d50f2d16631"/>
    <ds:schemaRef ds:uri="2cb80d41-92c6-4efa-a2b8-5f082c0321e2"/>
  </ds:schemaRefs>
</ds:datastoreItem>
</file>

<file path=customXml/itemProps2.xml><?xml version="1.0" encoding="utf-8"?>
<ds:datastoreItem xmlns:ds="http://schemas.openxmlformats.org/officeDocument/2006/customXml" ds:itemID="{1050D86C-ECF8-4AAB-A832-9BD657B25541}">
  <ds:schemaRefs>
    <ds:schemaRef ds:uri="http://schemas.microsoft.com/sharepoint/v3/contenttype/forms"/>
  </ds:schemaRefs>
</ds:datastoreItem>
</file>

<file path=customXml/itemProps3.xml><?xml version="1.0" encoding="utf-8"?>
<ds:datastoreItem xmlns:ds="http://schemas.openxmlformats.org/officeDocument/2006/customXml" ds:itemID="{85FBC6FF-5C40-4E15-AE66-8D539D7E41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b80d41-92c6-4efa-a2b8-5f082c0321e2"/>
    <ds:schemaRef ds:uri="87ff6d1d-f9cb-4fbc-8ebe-7d50f2d166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Cover Page</vt:lpstr>
      <vt:lpstr>Summary Page</vt:lpstr>
      <vt:lpstr> Enrollment and T&amp;F Revenue</vt:lpstr>
      <vt:lpstr>Other Non-TF Revenues</vt:lpstr>
      <vt:lpstr>Total Compensation</vt:lpstr>
      <vt:lpstr>Additional Expenses</vt:lpstr>
      <vt:lpstr>Summary- Existing Resources</vt:lpstr>
      <vt:lpstr>T&amp;F Revenue Existing Resources</vt:lpstr>
      <vt:lpstr>Total Comp Existing Resources</vt:lpstr>
      <vt:lpstr>Assumptions</vt:lpstr>
      <vt:lpstr>Notes</vt:lpstr>
      <vt:lpstr>Non-Personnel Expenses</vt:lpstr>
      <vt:lpstr>' Enrollment and T&amp;F Revenue'!Print_Area</vt:lpstr>
      <vt:lpstr>'Additional Expenses'!Print_Area</vt:lpstr>
      <vt:lpstr>'Other Non-TF Revenues'!Print_Area</vt:lpstr>
      <vt:lpstr>'Summary- Existing Resources'!Print_Area</vt:lpstr>
      <vt:lpstr>'Summary Page'!Print_Area</vt:lpstr>
      <vt:lpstr>'T&amp;F Revenue Existing Resources'!Print_Area</vt:lpstr>
      <vt:lpstr>'Total Comp Existing Resources'!Print_Area</vt:lpstr>
      <vt:lpstr>'Total Compensation'!Print_Area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Moore</dc:creator>
  <cp:keywords/>
  <dc:description/>
  <cp:lastModifiedBy>Susan O'Connor</cp:lastModifiedBy>
  <cp:revision/>
  <cp:lastPrinted>2024-03-25T13:53:52Z</cp:lastPrinted>
  <dcterms:created xsi:type="dcterms:W3CDTF">2023-10-02T14:29:16Z</dcterms:created>
  <dcterms:modified xsi:type="dcterms:W3CDTF">2024-04-30T15:56:00Z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0x010100B9075C206701FD43A280AE96C4439130</vt:lpwstr>
  </property>
</Properties>
</file>